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6 - CEIAL\3. Formation\ALU-COMPETENCES\Contenus\0-CONTENUS PRETS\FAIT_Exercices 1-7 ADM selon S157\"/>
    </mc:Choice>
  </mc:AlternateContent>
  <xr:revisionPtr revIDLastSave="0" documentId="13_ncr:1_{E5CE8D37-745D-4844-B188-F760A86E7DFB}" xr6:coauthVersionLast="47" xr6:coauthVersionMax="47" xr10:uidLastSave="{00000000-0000-0000-0000-000000000000}"/>
  <bookViews>
    <workbookView xWindow="-120" yWindow="-16320" windowWidth="29040" windowHeight="15720" xr2:uid="{57233C58-5C06-459C-9BC5-26FD954C7170}"/>
  </bookViews>
  <sheets>
    <sheet name="Présentation" sheetId="26" r:id="rId1"/>
    <sheet name="Exemple 1" sheetId="20" r:id="rId2"/>
    <sheet name="Exemple 2" sheetId="25" r:id="rId3"/>
    <sheet name="Exemple 3" sheetId="16" r:id="rId4"/>
    <sheet name="Exemple 4" sheetId="17" r:id="rId5"/>
    <sheet name="Exemple 5" sheetId="19" r:id="rId6"/>
    <sheet name="Exemple 6" sheetId="22" r:id="rId7"/>
    <sheet name="Exemple 7" sheetId="2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26" l="1"/>
  <c r="J4" i="26" s="1"/>
  <c r="J8" i="26" l="1"/>
  <c r="I34" i="25" l="1"/>
  <c r="I22" i="25"/>
  <c r="J10" i="25"/>
  <c r="J9" i="25"/>
  <c r="J11" i="25" s="1"/>
  <c r="I29" i="25" l="1"/>
  <c r="I31" i="25" s="1"/>
  <c r="I32" i="25" s="1"/>
  <c r="I17" i="25"/>
  <c r="I19" i="25" s="1"/>
  <c r="I20" i="25" s="1"/>
  <c r="I98" i="16" l="1"/>
  <c r="L56" i="19" l="1"/>
  <c r="M56" i="19"/>
  <c r="I80" i="23" l="1"/>
  <c r="I79" i="23"/>
  <c r="I82" i="23" s="1"/>
  <c r="I83" i="23" s="1"/>
  <c r="I84" i="23" s="1"/>
  <c r="I64" i="23" l="1"/>
  <c r="I63" i="23"/>
  <c r="I65" i="23" s="1"/>
  <c r="I66" i="23" s="1"/>
  <c r="I67" i="23" s="1"/>
  <c r="I50" i="23"/>
  <c r="I40" i="23"/>
  <c r="I31" i="23"/>
  <c r="I20" i="23"/>
  <c r="I10" i="23"/>
  <c r="J10" i="23" s="1"/>
  <c r="I9" i="23"/>
  <c r="J9" i="23" s="1"/>
  <c r="J11" i="23" l="1"/>
  <c r="L13" i="22" l="1"/>
  <c r="I16" i="22"/>
  <c r="L15" i="22"/>
  <c r="L14" i="22"/>
  <c r="K15" i="22"/>
  <c r="K14" i="22"/>
  <c r="K13" i="22"/>
  <c r="J13" i="22"/>
  <c r="J15" i="22"/>
  <c r="J14" i="22"/>
  <c r="I50" i="22" l="1"/>
  <c r="I54" i="22" s="1"/>
  <c r="K16" i="22"/>
  <c r="L16" i="22"/>
  <c r="J16" i="22"/>
  <c r="I35" i="20"/>
  <c r="I36" i="20" s="1"/>
  <c r="I23" i="20"/>
  <c r="I24" i="20" s="1"/>
  <c r="J10" i="20"/>
  <c r="J9" i="20"/>
  <c r="J11" i="20" s="1"/>
  <c r="L69" i="19"/>
  <c r="I56" i="19"/>
  <c r="J56" i="19" s="1"/>
  <c r="I37" i="19"/>
  <c r="I36" i="19"/>
  <c r="I30" i="20" l="1"/>
  <c r="I31" i="20" s="1"/>
  <c r="I32" i="20" s="1"/>
  <c r="I18" i="20"/>
  <c r="I18" i="22"/>
  <c r="I22" i="22" s="1"/>
  <c r="I27" i="22" s="1"/>
  <c r="I28" i="22" s="1"/>
  <c r="M69" i="19"/>
  <c r="N56" i="19"/>
  <c r="I19" i="20"/>
  <c r="I20" i="20" s="1"/>
  <c r="N34" i="19"/>
  <c r="I69" i="19" s="1"/>
  <c r="I88" i="19" l="1"/>
  <c r="I43" i="22"/>
  <c r="I44" i="22" s="1"/>
  <c r="I45" i="22" s="1"/>
  <c r="I38" i="22"/>
  <c r="O34" i="19"/>
  <c r="S34" i="19" s="1"/>
  <c r="I38" i="19" s="1"/>
  <c r="I39" i="19" s="1"/>
  <c r="J10" i="19"/>
  <c r="J9" i="19"/>
  <c r="I39" i="22" l="1"/>
  <c r="I40" i="22" s="1"/>
  <c r="J11" i="19"/>
  <c r="I21" i="19" s="1"/>
  <c r="I28" i="19" s="1"/>
  <c r="Q113" i="17"/>
  <c r="I29" i="19" l="1"/>
  <c r="K87" i="17"/>
  <c r="I87" i="17"/>
  <c r="J87" i="17" l="1"/>
  <c r="L87" i="17" s="1"/>
  <c r="K113" i="17"/>
  <c r="L113" i="17" s="1"/>
  <c r="M87" i="17"/>
  <c r="N87" i="17" s="1"/>
  <c r="N113" i="17"/>
  <c r="M65" i="17"/>
  <c r="O113" i="17" l="1"/>
  <c r="P113" i="17" s="1"/>
  <c r="M50" i="17"/>
  <c r="L50" i="17"/>
  <c r="N50" i="17" l="1"/>
  <c r="O50" i="17" s="1"/>
  <c r="J65" i="17" s="1"/>
  <c r="K65" i="17" s="1"/>
  <c r="L65" i="17" s="1"/>
  <c r="I10" i="17"/>
  <c r="I9" i="17"/>
  <c r="J10" i="17" l="1"/>
  <c r="J9" i="17"/>
  <c r="K98" i="16"/>
  <c r="M98" i="16" s="1"/>
  <c r="N98" i="16" s="1"/>
  <c r="P67" i="16"/>
  <c r="O67" i="16"/>
  <c r="N67" i="16"/>
  <c r="O47" i="16"/>
  <c r="N47" i="16"/>
  <c r="I18" i="16"/>
  <c r="I10" i="16"/>
  <c r="J10" i="16" s="1"/>
  <c r="I9" i="16"/>
  <c r="J9" i="16" s="1"/>
  <c r="Q67" i="16" l="1"/>
  <c r="R67" i="16" s="1"/>
  <c r="P47" i="16"/>
  <c r="Q47" i="16" s="1"/>
  <c r="J11" i="17"/>
  <c r="J11" i="16"/>
  <c r="J98" i="16"/>
  <c r="L98" i="16" s="1"/>
  <c r="R47" i="16" l="1"/>
  <c r="I86" i="16" s="1"/>
  <c r="J86" i="16" s="1"/>
  <c r="K86" i="16" s="1"/>
  <c r="L86" i="16" s="1"/>
  <c r="I17" i="17"/>
  <c r="I30" i="17" s="1"/>
  <c r="O87" i="17"/>
  <c r="I109" i="16"/>
  <c r="I20" i="16"/>
  <c r="I32" i="16" s="1"/>
  <c r="I33" i="16" s="1"/>
  <c r="I19" i="1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<sst xmlns="http://schemas.openxmlformats.org/spreadsheetml/2006/main" count="713" uniqueCount="407">
  <si>
    <t>k</t>
  </si>
  <si>
    <t>Distance entre les supports (m)</t>
  </si>
  <si>
    <t>m</t>
  </si>
  <si>
    <t>lambda</t>
  </si>
  <si>
    <t>lamnda_bar</t>
  </si>
  <si>
    <t>E</t>
  </si>
  <si>
    <t>AS-8060  - aile</t>
  </si>
  <si>
    <t>beta aile</t>
  </si>
  <si>
    <t>lamba_barr_0</t>
  </si>
  <si>
    <t>F_barre</t>
  </si>
  <si>
    <t>F_0</t>
  </si>
  <si>
    <t>1,4*h/w</t>
  </si>
  <si>
    <t>Lambda_s</t>
  </si>
  <si>
    <t>Lambda</t>
  </si>
  <si>
    <t>f_bf</t>
  </si>
  <si>
    <t>F_bc</t>
  </si>
  <si>
    <t>F_prime_c</t>
  </si>
  <si>
    <t>C_r</t>
  </si>
  <si>
    <t>limite</t>
  </si>
  <si>
    <t>calcul de t_m</t>
  </si>
  <si>
    <t>alpha</t>
  </si>
  <si>
    <t>lambda 1</t>
  </si>
  <si>
    <t>B_tb</t>
  </si>
  <si>
    <t>D_tb</t>
  </si>
  <si>
    <t>F_b</t>
  </si>
  <si>
    <t>kt</t>
  </si>
  <si>
    <t>lamda 2</t>
  </si>
  <si>
    <t>D: charge permanente (kN)</t>
  </si>
  <si>
    <t>L: Surcharge (kN)</t>
  </si>
  <si>
    <t>S: surcharge de neige (S) (kN)</t>
  </si>
  <si>
    <t>Exemple 1 : Barre extrudée en tension</t>
  </si>
  <si>
    <r>
      <t>Aire (mm</t>
    </r>
    <r>
      <rPr>
        <b/>
        <vertAlign val="superscript"/>
        <sz val="12"/>
        <color theme="1"/>
        <rFont val="Calibri"/>
        <family val="2"/>
        <scheme val="minor"/>
      </rPr>
      <t>2</t>
    </r>
    <r>
      <rPr>
        <b/>
        <sz val="12"/>
        <color theme="1"/>
        <rFont val="Calibri"/>
        <family val="2"/>
        <scheme val="minor"/>
      </rPr>
      <t>)</t>
    </r>
  </si>
  <si>
    <t>Non pondéré</t>
  </si>
  <si>
    <t>Facteur de pondération</t>
  </si>
  <si>
    <t>Pondéré</t>
  </si>
  <si>
    <t>Charge permanente D (kN)</t>
  </si>
  <si>
    <t>Surcharge L (kN)</t>
  </si>
  <si>
    <r>
      <t>α</t>
    </r>
    <r>
      <rPr>
        <b/>
        <vertAlign val="subscript"/>
        <sz val="10.199999999999999"/>
        <color theme="1"/>
        <rFont val="Calibri"/>
        <family val="2"/>
      </rPr>
      <t>D</t>
    </r>
  </si>
  <si>
    <r>
      <t>α</t>
    </r>
    <r>
      <rPr>
        <b/>
        <vertAlign val="subscript"/>
        <sz val="10.199999999999999"/>
        <color theme="1"/>
        <rFont val="Calibri"/>
        <family val="2"/>
      </rPr>
      <t>L</t>
    </r>
  </si>
  <si>
    <t>Norme CSA S157-17</t>
  </si>
  <si>
    <t>CNB 2015 p.4-5, Tableau 4.1.3.2.-A</t>
  </si>
  <si>
    <r>
      <t xml:space="preserve">Limite d'élasticité </t>
    </r>
    <r>
      <rPr>
        <b/>
        <i/>
        <sz val="12"/>
        <color theme="1"/>
        <rFont val="Calibri"/>
        <family val="2"/>
        <scheme val="minor"/>
      </rPr>
      <t>F</t>
    </r>
    <r>
      <rPr>
        <b/>
        <i/>
        <vertAlign val="subscript"/>
        <sz val="12"/>
        <color theme="1"/>
        <rFont val="Calibri"/>
        <family val="2"/>
        <scheme val="minor"/>
      </rPr>
      <t>y</t>
    </r>
    <r>
      <rPr>
        <b/>
        <sz val="12"/>
        <color theme="1"/>
        <rFont val="Calibri"/>
        <family val="2"/>
        <scheme val="minor"/>
      </rPr>
      <t xml:space="preserve"> (Mpa)</t>
    </r>
  </si>
  <si>
    <r>
      <t xml:space="preserve">Résistance ultime </t>
    </r>
    <r>
      <rPr>
        <b/>
        <i/>
        <sz val="12"/>
        <color theme="1"/>
        <rFont val="Calibri"/>
        <family val="2"/>
        <scheme val="minor"/>
      </rPr>
      <t>F</t>
    </r>
    <r>
      <rPr>
        <b/>
        <i/>
        <vertAlign val="subscript"/>
        <sz val="12"/>
        <color theme="1"/>
        <rFont val="Calibri"/>
        <family val="2"/>
        <scheme val="minor"/>
      </rPr>
      <t>u</t>
    </r>
    <r>
      <rPr>
        <b/>
        <sz val="12"/>
        <color theme="1"/>
        <rFont val="Calibri"/>
        <family val="2"/>
        <scheme val="minor"/>
      </rPr>
      <t xml:space="preserve"> (Mpa)</t>
    </r>
  </si>
  <si>
    <t>Tige standard 5/8''</t>
  </si>
  <si>
    <t>Déterminez l'épaisseur requise par une bande de 25,4mm de large pour résister en toute sécurité à la charge donnée.</t>
  </si>
  <si>
    <t>Largeur de la courroie (mm)</t>
  </si>
  <si>
    <t>Étape 3: Calcul de l'épaisseur selon la section nette</t>
  </si>
  <si>
    <t>Étape 2: Calcul de l'épaisseur selon la section brute</t>
  </si>
  <si>
    <t>Étape 3: Calcul du diamètre selon la section nette</t>
  </si>
  <si>
    <t>Étape 2: Calcul du diamètre selon la section brute</t>
  </si>
  <si>
    <r>
      <t xml:space="preserve">Charge totale </t>
    </r>
    <r>
      <rPr>
        <b/>
        <i/>
        <sz val="12"/>
        <color theme="1"/>
        <rFont val="Calibri"/>
        <family val="2"/>
        <scheme val="minor"/>
      </rPr>
      <t>T</t>
    </r>
    <r>
      <rPr>
        <b/>
        <i/>
        <vertAlign val="subscript"/>
        <sz val="12"/>
        <color theme="1"/>
        <rFont val="Calibri"/>
        <family val="2"/>
        <scheme val="minor"/>
      </rPr>
      <t>f</t>
    </r>
    <r>
      <rPr>
        <b/>
        <i/>
        <sz val="12"/>
        <color theme="1"/>
        <rFont val="Calibri"/>
        <family val="2"/>
        <scheme val="minor"/>
      </rPr>
      <t xml:space="preserve"> </t>
    </r>
    <r>
      <rPr>
        <b/>
        <sz val="12"/>
        <color theme="1"/>
        <rFont val="Calibri"/>
        <family val="2"/>
        <scheme val="minor"/>
      </rPr>
      <t>(kN)</t>
    </r>
  </si>
  <si>
    <r>
      <t xml:space="preserve">Diamètre </t>
    </r>
    <r>
      <rPr>
        <b/>
        <i/>
        <sz val="12"/>
        <color theme="1"/>
        <rFont val="Calibri"/>
        <family val="2"/>
        <scheme val="minor"/>
      </rPr>
      <t>d</t>
    </r>
    <r>
      <rPr>
        <b/>
        <sz val="12"/>
        <color theme="1"/>
        <rFont val="Calibri"/>
        <family val="2"/>
        <scheme val="minor"/>
      </rPr>
      <t xml:space="preserve"> (mm)</t>
    </r>
  </si>
  <si>
    <r>
      <t xml:space="preserve">Diamètre </t>
    </r>
    <r>
      <rPr>
        <b/>
        <i/>
        <sz val="12"/>
        <color theme="1"/>
        <rFont val="Calibri"/>
        <family val="2"/>
        <scheme val="minor"/>
      </rPr>
      <t>d</t>
    </r>
    <r>
      <rPr>
        <b/>
        <sz val="12"/>
        <color theme="1"/>
        <rFont val="Calibri"/>
        <family val="2"/>
        <scheme val="minor"/>
      </rPr>
      <t xml:space="preserve"> (po)</t>
    </r>
  </si>
  <si>
    <t>Exemple 3 : Flexion d'une poutre en I sur 5 appuis</t>
  </si>
  <si>
    <t>Charge permanente D (kN/m)</t>
  </si>
  <si>
    <t>Surcharge L (kN/m)</t>
  </si>
  <si>
    <t>CNB2015</t>
  </si>
  <si>
    <t>Code nationale du bâtiment 2015</t>
  </si>
  <si>
    <t>Calcul de la résistance mécanique des 
éléments en aluminium</t>
  </si>
  <si>
    <t>Élément proposé</t>
  </si>
  <si>
    <t>Diamètre (pouces)</t>
  </si>
  <si>
    <t>Diamètre (mm)</t>
  </si>
  <si>
    <t>ADM 2020</t>
  </si>
  <si>
    <t>Aluminum Design Manual 2020</t>
  </si>
  <si>
    <t>Épaisseur standard proposée (pouces)</t>
  </si>
  <si>
    <t>Épaisseur standard proposée (mm)</t>
  </si>
  <si>
    <t>Conversion de la charge dans l'exemple ADM</t>
  </si>
  <si>
    <t>Étape 2: Calcul du moment maximum de flexion de la poutre sur 5 appuis</t>
  </si>
  <si>
    <r>
      <t xml:space="preserve">Charge totale </t>
    </r>
    <r>
      <rPr>
        <b/>
        <i/>
        <sz val="12"/>
        <color theme="1"/>
        <rFont val="Calibri"/>
        <family val="2"/>
        <scheme val="minor"/>
      </rPr>
      <t>w</t>
    </r>
    <r>
      <rPr>
        <b/>
        <i/>
        <vertAlign val="subscript"/>
        <sz val="12"/>
        <color theme="1"/>
        <rFont val="Calibri"/>
        <family val="2"/>
        <scheme val="minor"/>
      </rPr>
      <t>f</t>
    </r>
    <r>
      <rPr>
        <b/>
        <i/>
        <sz val="12"/>
        <color theme="1"/>
        <rFont val="Calibri"/>
        <family val="2"/>
        <scheme val="minor"/>
      </rPr>
      <t xml:space="preserve"> </t>
    </r>
    <r>
      <rPr>
        <b/>
        <sz val="12"/>
        <color theme="1"/>
        <rFont val="Calibri"/>
        <family val="2"/>
        <scheme val="minor"/>
      </rPr>
      <t>(kN/m)</t>
    </r>
  </si>
  <si>
    <t>M+ max (kN∙m)</t>
  </si>
  <si>
    <t>M- max (kN∙m)</t>
  </si>
  <si>
    <r>
      <t xml:space="preserve">S </t>
    </r>
    <r>
      <rPr>
        <sz val="12"/>
        <color theme="1"/>
        <rFont val="Calibri"/>
        <family val="2"/>
      </rPr>
      <t>≥</t>
    </r>
    <r>
      <rPr>
        <sz val="12"/>
        <color theme="1"/>
        <rFont val="Calibri"/>
        <family val="2"/>
        <scheme val="minor"/>
      </rPr>
      <t xml:space="preserve"> M</t>
    </r>
    <r>
      <rPr>
        <vertAlign val="subscript"/>
        <sz val="12"/>
        <color theme="1"/>
        <rFont val="Calibri"/>
        <family val="2"/>
        <scheme val="minor"/>
      </rPr>
      <t xml:space="preserve">f </t>
    </r>
    <r>
      <rPr>
        <sz val="12"/>
        <color theme="1"/>
        <rFont val="Calibri"/>
        <family val="2"/>
        <scheme val="minor"/>
      </rPr>
      <t>/(</t>
    </r>
    <r>
      <rPr>
        <sz val="12"/>
        <color theme="1"/>
        <rFont val="Calibri"/>
        <family val="2"/>
      </rPr>
      <t>ɸ</t>
    </r>
    <r>
      <rPr>
        <vertAlign val="subscript"/>
        <sz val="12"/>
        <color theme="1"/>
        <rFont val="Calibri"/>
        <family val="2"/>
        <scheme val="minor"/>
      </rPr>
      <t xml:space="preserve">y </t>
    </r>
    <r>
      <rPr>
        <sz val="12"/>
        <color theme="1"/>
        <rFont val="Calibri"/>
        <family val="2"/>
        <scheme val="minor"/>
      </rPr>
      <t>∙ F</t>
    </r>
    <r>
      <rPr>
        <vertAlign val="subscript"/>
        <sz val="12"/>
        <color theme="1"/>
        <rFont val="Calibri"/>
        <family val="2"/>
        <scheme val="minor"/>
      </rPr>
      <t>y</t>
    </r>
    <r>
      <rPr>
        <sz val="12"/>
        <color theme="1"/>
        <rFont val="Calibri"/>
        <family val="2"/>
        <scheme val="minor"/>
      </rPr>
      <t>)    (mm</t>
    </r>
    <r>
      <rPr>
        <vertAlign val="superscript"/>
        <sz val="12"/>
        <color theme="1"/>
        <rFont val="Calibri"/>
        <family val="2"/>
        <scheme val="minor"/>
      </rPr>
      <t>3</t>
    </r>
    <r>
      <rPr>
        <sz val="12"/>
        <color theme="1"/>
        <rFont val="Calibri"/>
        <family val="2"/>
        <scheme val="minor"/>
      </rPr>
      <t>)</t>
    </r>
  </si>
  <si>
    <t>Coefficient M+ max</t>
  </si>
  <si>
    <t xml:space="preserve">Coefficient M- max </t>
  </si>
  <si>
    <t>D Conciatori, 2016, « Formulaire technique pour les poutres isostatiques et hyperstatiques », Université Laval</t>
  </si>
  <si>
    <t>Conciatori, 2016, p.36</t>
  </si>
  <si>
    <r>
      <t xml:space="preserve">Longueur de la poutre </t>
    </r>
    <r>
      <rPr>
        <sz val="12"/>
        <color theme="1"/>
        <rFont val="Calibri"/>
        <family val="2"/>
        <scheme val="minor"/>
      </rPr>
      <t>(m)</t>
    </r>
  </si>
  <si>
    <r>
      <rPr>
        <sz val="12"/>
        <color theme="1"/>
        <rFont val="Calibri"/>
        <family val="2"/>
      </rPr>
      <t>ɸ</t>
    </r>
    <r>
      <rPr>
        <vertAlign val="subscript"/>
        <sz val="12"/>
        <color theme="1"/>
        <rFont val="Calibri"/>
        <family val="2"/>
        <scheme val="minor"/>
      </rPr>
      <t xml:space="preserve">y </t>
    </r>
  </si>
  <si>
    <r>
      <t>F</t>
    </r>
    <r>
      <rPr>
        <vertAlign val="subscript"/>
        <sz val="12"/>
        <color theme="1"/>
        <rFont val="Calibri"/>
        <family val="2"/>
        <scheme val="minor"/>
      </rPr>
      <t>y</t>
    </r>
    <r>
      <rPr>
        <sz val="12"/>
        <color theme="1"/>
        <rFont val="Calibri"/>
        <family val="2"/>
        <scheme val="minor"/>
      </rPr>
      <t xml:space="preserve"> (Mpa)</t>
    </r>
  </si>
  <si>
    <r>
      <t xml:space="preserve"> M</t>
    </r>
    <r>
      <rPr>
        <vertAlign val="subscript"/>
        <sz val="12"/>
        <color theme="1"/>
        <rFont val="Calibri"/>
        <family val="2"/>
        <scheme val="minor"/>
      </rPr>
      <t xml:space="preserve">f </t>
    </r>
    <r>
      <rPr>
        <sz val="12"/>
        <color theme="1"/>
        <rFont val="Calibri"/>
        <family val="2"/>
        <scheme val="minor"/>
      </rPr>
      <t>(N∙mm)</t>
    </r>
  </si>
  <si>
    <t>Étape 3:  Vérification de la classe de la semelle en compression uniforme (§7.5.3.2)</t>
  </si>
  <si>
    <r>
      <t>Sx (mm</t>
    </r>
    <r>
      <rPr>
        <vertAlign val="superscript"/>
        <sz val="12"/>
        <color theme="1"/>
        <rFont val="Calibri"/>
        <family val="2"/>
        <scheme val="minor"/>
      </rPr>
      <t>3</t>
    </r>
    <r>
      <rPr>
        <sz val="12"/>
        <color theme="1"/>
        <rFont val="Calibri"/>
        <family val="2"/>
        <scheme val="minor"/>
      </rPr>
      <t xml:space="preserve">) pour profilé en I AS-8060 </t>
    </r>
  </si>
  <si>
    <r>
      <t>S (mm</t>
    </r>
    <r>
      <rPr>
        <vertAlign val="superscript"/>
        <sz val="12"/>
        <color theme="1"/>
        <rFont val="Calibri"/>
        <family val="2"/>
        <scheme val="minor"/>
      </rPr>
      <t>3</t>
    </r>
    <r>
      <rPr>
        <sz val="12"/>
        <color theme="1"/>
        <rFont val="Calibri"/>
        <family val="2"/>
        <scheme val="minor"/>
      </rPr>
      <t>)</t>
    </r>
  </si>
  <si>
    <t>d (mm)</t>
  </si>
  <si>
    <t>t (mm)</t>
  </si>
  <si>
    <t>b_prime (mm)</t>
  </si>
  <si>
    <t>w (mm)</t>
  </si>
  <si>
    <t>a = d - t (mm)</t>
  </si>
  <si>
    <t>b (mm)</t>
  </si>
  <si>
    <t>Fy (MPa)</t>
  </si>
  <si>
    <t>Fu (MPa)</t>
  </si>
  <si>
    <r>
      <t>ɸ</t>
    </r>
    <r>
      <rPr>
        <i/>
        <vertAlign val="subscript"/>
        <sz val="10.199999999999999"/>
        <color theme="1"/>
        <rFont val="Calibri"/>
        <family val="2"/>
      </rPr>
      <t>y</t>
    </r>
  </si>
  <si>
    <t>Coefficient R (Conciatori)</t>
  </si>
  <si>
    <t>Étape 4:  Vérification de la classe de l’âme: élément qui repose sur 2 rives; élément en flexion dans son propre plan (§7.5.2.1)</t>
  </si>
  <si>
    <t>AS-8060  - âme</t>
  </si>
  <si>
    <t>D Conciatori, 2016</t>
  </si>
  <si>
    <t>Étape 4: Résultat</t>
  </si>
  <si>
    <t>Étape 5:  Vérification de la résistance en flexion de la section de classe 3 (gouverné par l’élancement de l’aile en compression)</t>
  </si>
  <si>
    <t>Mr (kN∙m)</t>
  </si>
  <si>
    <t>F_0 (MPa)</t>
  </si>
  <si>
    <t>h (mm)</t>
  </si>
  <si>
    <t>0,6*F_y (MPa)</t>
  </si>
  <si>
    <t>Vr (kN)</t>
  </si>
  <si>
    <t>F_Sr (MPa)</t>
  </si>
  <si>
    <r>
      <t>V</t>
    </r>
    <r>
      <rPr>
        <vertAlign val="subscript"/>
        <sz val="12"/>
        <color theme="1"/>
        <rFont val="Calibri"/>
        <family val="2"/>
        <scheme val="minor"/>
      </rPr>
      <t>f</t>
    </r>
    <r>
      <rPr>
        <sz val="12"/>
        <color theme="1"/>
        <rFont val="Calibri"/>
        <family val="2"/>
        <scheme val="minor"/>
      </rPr>
      <t xml:space="preserve"> (kN)</t>
    </r>
  </si>
  <si>
    <t>Exemple 4 : Tube carrée en flexion</t>
  </si>
  <si>
    <r>
      <t>1.</t>
    </r>
    <r>
      <rPr>
        <sz val="7"/>
        <color theme="1"/>
        <rFont val="Calibri "/>
      </rPr>
      <t xml:space="preserve">       </t>
    </r>
    <r>
      <rPr>
        <sz val="11"/>
        <color theme="1"/>
        <rFont val="Calibri "/>
      </rPr>
      <t>Charge concentrée de 6,67 kN appliquée à mi-portée;</t>
    </r>
  </si>
  <si>
    <r>
      <t>2.</t>
    </r>
    <r>
      <rPr>
        <sz val="7"/>
        <color theme="1"/>
        <rFont val="Calibri "/>
      </rPr>
      <t xml:space="preserve">       </t>
    </r>
    <r>
      <rPr>
        <sz val="11"/>
        <color theme="1"/>
        <rFont val="Calibri "/>
      </rPr>
      <t>Portée de 1,016 m ;</t>
    </r>
  </si>
  <si>
    <r>
      <t>3.</t>
    </r>
    <r>
      <rPr>
        <sz val="7"/>
        <color theme="1"/>
        <rFont val="Calibri "/>
      </rPr>
      <t xml:space="preserve">       </t>
    </r>
    <r>
      <rPr>
        <sz val="11"/>
        <color theme="1"/>
        <rFont val="Calibri "/>
      </rPr>
      <t>Alliage : 6063-T6 ;</t>
    </r>
  </si>
  <si>
    <r>
      <t>4.</t>
    </r>
    <r>
      <rPr>
        <sz val="7"/>
        <color theme="1"/>
        <rFont val="Calibri "/>
      </rPr>
      <t xml:space="preserve">       </t>
    </r>
    <r>
      <rPr>
        <sz val="11"/>
        <color theme="1"/>
        <rFont val="Calibri "/>
      </rPr>
      <t>Norme : CSA S157-17 ;</t>
    </r>
  </si>
  <si>
    <r>
      <t>5.</t>
    </r>
    <r>
      <rPr>
        <sz val="7"/>
        <color theme="1"/>
        <rFont val="Calibri "/>
      </rPr>
      <t xml:space="preserve">       </t>
    </r>
    <r>
      <rPr>
        <sz val="11"/>
        <color theme="1"/>
        <rFont val="Calibri "/>
      </rPr>
      <t>Type de structure : bâtiment ;</t>
    </r>
  </si>
  <si>
    <r>
      <t>6.</t>
    </r>
    <r>
      <rPr>
        <sz val="7"/>
        <color theme="1"/>
        <rFont val="Calibri "/>
      </rPr>
      <t xml:space="preserve">       </t>
    </r>
    <r>
      <rPr>
        <sz val="11"/>
        <color theme="1"/>
        <rFont val="Calibri "/>
      </rPr>
      <t>Chargement :</t>
    </r>
  </si>
  <si>
    <r>
      <t>a.</t>
    </r>
    <r>
      <rPr>
        <sz val="7"/>
        <color theme="1"/>
        <rFont val="Calibri "/>
      </rPr>
      <t xml:space="preserve">       </t>
    </r>
    <r>
      <rPr>
        <sz val="11"/>
        <color theme="1"/>
        <rFont val="Calibri "/>
      </rPr>
      <t>Charge permanente : 20% (1,334 kN);</t>
    </r>
  </si>
  <si>
    <r>
      <t>b.</t>
    </r>
    <r>
      <rPr>
        <sz val="7"/>
        <color theme="1"/>
        <rFont val="Calibri "/>
      </rPr>
      <t xml:space="preserve">       </t>
    </r>
    <r>
      <rPr>
        <sz val="11"/>
        <color theme="1"/>
        <rFont val="Calibri "/>
      </rPr>
      <t>Surcharge 80% (5,336 kN).</t>
    </r>
  </si>
  <si>
    <t>Trouvez l’épaisseur d'un tube carré standard de 76,2 mm qui supportera la charge en toute sécurité en utilisant le « Manuel des propriétés géométriques des sections extrudées en aluminium ».</t>
  </si>
  <si>
    <t>1,5k x 4.44822 = 6,67 kN</t>
  </si>
  <si>
    <t>1 k ≈ 4,44822 kN</t>
  </si>
  <si>
    <t>4,5k x 4,44822 = 20,017 kN</t>
  </si>
  <si>
    <t>1,20k x 4,44822 = 5,33786 kN</t>
  </si>
  <si>
    <t xml:space="preserve">1 k/ft ≈ 14,5939 kN/m </t>
  </si>
  <si>
    <t>4,5k/ft x 14,5939 = 65,67255 kN/m</t>
  </si>
  <si>
    <r>
      <t xml:space="preserve">Charge totale </t>
    </r>
    <r>
      <rPr>
        <b/>
        <i/>
        <sz val="12"/>
        <color theme="1"/>
        <rFont val="Calibri"/>
        <family val="2"/>
        <scheme val="minor"/>
      </rPr>
      <t>w</t>
    </r>
    <r>
      <rPr>
        <b/>
        <i/>
        <vertAlign val="subscript"/>
        <sz val="12"/>
        <color theme="1"/>
        <rFont val="Calibri"/>
        <family val="2"/>
        <scheme val="minor"/>
      </rPr>
      <t>f</t>
    </r>
    <r>
      <rPr>
        <b/>
        <i/>
        <sz val="12"/>
        <color theme="1"/>
        <rFont val="Calibri"/>
        <family val="2"/>
        <scheme val="minor"/>
      </rPr>
      <t xml:space="preserve"> </t>
    </r>
    <r>
      <rPr>
        <b/>
        <sz val="12"/>
        <color theme="1"/>
        <rFont val="Calibri"/>
        <family val="2"/>
        <scheme val="minor"/>
      </rPr>
      <t>(kN)</t>
    </r>
  </si>
  <si>
    <t>Étape 2: Calcul du moment sollicitant</t>
  </si>
  <si>
    <t>Étape 3:  Élément qui repose sur deux rives (§7.5.2) ; éléments en compression uniforme (§7.5.2.2) composants en flexion</t>
  </si>
  <si>
    <t xml:space="preserve">Étape 4:  Vérification de la résistance en flexion de la section de classe 3 (gouverné par l’élancement de l’aile en compression) : §11.2c ii) </t>
  </si>
  <si>
    <t xml:space="preserve">Étape 5:  Cisaillement </t>
  </si>
  <si>
    <t xml:space="preserve">Étape 6:  Écrasement et flambage vertical de l’âme aux appuis (§12.3a) </t>
  </si>
  <si>
    <t>Étape 6:  Résistance en cisaillement</t>
  </si>
  <si>
    <t>Étape 7: Résultat</t>
  </si>
  <si>
    <t>Référence : 
D Conciatori, 2016, « Formulaire technique pour les poutres isostatiques et hyperstatiques », Université Laval, p.11</t>
  </si>
  <si>
    <t xml:space="preserve">Profilé Extrudex V-18636 </t>
  </si>
  <si>
    <t>Vérification de la classe:</t>
  </si>
  <si>
    <t>M_r (kN·m)</t>
  </si>
  <si>
    <t>M_f max (kN∙m)</t>
  </si>
  <si>
    <t>Vf (kN)</t>
  </si>
  <si>
    <t>Équations appliquées:</t>
  </si>
  <si>
    <t>n (mm)</t>
  </si>
  <si>
    <t>e (mm)</t>
  </si>
  <si>
    <t>Fwy (MPa)</t>
  </si>
  <si>
    <t>Fwu (MPa)</t>
  </si>
  <si>
    <t>Résistances nominales pour du 6061-T6</t>
  </si>
  <si>
    <t>Exemple 5 : Tube en flexion/cisaillement soudé à la base</t>
  </si>
  <si>
    <t>Résistances nominales pour du 5356</t>
  </si>
  <si>
    <t>-</t>
  </si>
  <si>
    <t>CAN/CSA S157-17 p.43, Tableau 1</t>
  </si>
  <si>
    <r>
      <t xml:space="preserve">S </t>
    </r>
    <r>
      <rPr>
        <sz val="12"/>
        <color theme="1"/>
        <rFont val="Calibri"/>
        <family val="2"/>
      </rPr>
      <t>≥</t>
    </r>
    <r>
      <rPr>
        <sz val="12"/>
        <color theme="1"/>
        <rFont val="Calibri"/>
        <family val="2"/>
        <scheme val="minor"/>
      </rPr>
      <t xml:space="preserve"> M</t>
    </r>
    <r>
      <rPr>
        <vertAlign val="subscript"/>
        <sz val="12"/>
        <color theme="1"/>
        <rFont val="Calibri"/>
        <family val="2"/>
        <scheme val="minor"/>
      </rPr>
      <t xml:space="preserve">f </t>
    </r>
    <r>
      <rPr>
        <sz val="12"/>
        <color theme="1"/>
        <rFont val="Calibri"/>
        <family val="2"/>
        <scheme val="minor"/>
      </rPr>
      <t>/(</t>
    </r>
    <r>
      <rPr>
        <sz val="12"/>
        <color theme="1"/>
        <rFont val="Calibri"/>
        <family val="2"/>
      </rPr>
      <t>ɸ</t>
    </r>
    <r>
      <rPr>
        <vertAlign val="subscript"/>
        <sz val="12"/>
        <color theme="1"/>
        <rFont val="Calibri"/>
        <family val="2"/>
        <scheme val="minor"/>
      </rPr>
      <t xml:space="preserve">y </t>
    </r>
    <r>
      <rPr>
        <sz val="12"/>
        <color theme="1"/>
        <rFont val="Calibri"/>
        <family val="2"/>
        <scheme val="minor"/>
      </rPr>
      <t>∙ 1,5 ∙ F</t>
    </r>
    <r>
      <rPr>
        <vertAlign val="subscript"/>
        <sz val="12"/>
        <color theme="1"/>
        <rFont val="Calibri"/>
        <family val="2"/>
        <scheme val="minor"/>
      </rPr>
      <t>wy</t>
    </r>
    <r>
      <rPr>
        <sz val="12"/>
        <color theme="1"/>
        <rFont val="Calibri"/>
        <family val="2"/>
        <scheme val="minor"/>
      </rPr>
      <t>)    (mm</t>
    </r>
    <r>
      <rPr>
        <vertAlign val="superscript"/>
        <sz val="12"/>
        <color theme="1"/>
        <rFont val="Calibri"/>
        <family val="2"/>
        <scheme val="minor"/>
      </rPr>
      <t>3</t>
    </r>
    <r>
      <rPr>
        <sz val="12"/>
        <color theme="1"/>
        <rFont val="Calibri"/>
        <family val="2"/>
        <scheme val="minor"/>
      </rPr>
      <t>)</t>
    </r>
  </si>
  <si>
    <r>
      <rPr>
        <sz val="12"/>
        <color theme="1"/>
        <rFont val="Calibri"/>
        <family val="2"/>
      </rPr>
      <t>ɸ</t>
    </r>
    <r>
      <rPr>
        <vertAlign val="subscript"/>
        <sz val="12"/>
        <color theme="1"/>
        <rFont val="Calibri"/>
        <family val="2"/>
        <scheme val="minor"/>
      </rPr>
      <t>u</t>
    </r>
  </si>
  <si>
    <r>
      <t xml:space="preserve">Z </t>
    </r>
    <r>
      <rPr>
        <sz val="12"/>
        <color theme="1"/>
        <rFont val="Calibri"/>
        <family val="2"/>
      </rPr>
      <t>≥</t>
    </r>
    <r>
      <rPr>
        <sz val="12"/>
        <color theme="1"/>
        <rFont val="Calibri"/>
        <family val="2"/>
        <scheme val="minor"/>
      </rPr>
      <t xml:space="preserve"> M</t>
    </r>
    <r>
      <rPr>
        <vertAlign val="subscript"/>
        <sz val="12"/>
        <color theme="1"/>
        <rFont val="Calibri"/>
        <family val="2"/>
        <scheme val="minor"/>
      </rPr>
      <t xml:space="preserve">f </t>
    </r>
    <r>
      <rPr>
        <sz val="12"/>
        <color theme="1"/>
        <rFont val="Calibri"/>
        <family val="2"/>
        <scheme val="minor"/>
      </rPr>
      <t>/(</t>
    </r>
    <r>
      <rPr>
        <sz val="12"/>
        <color theme="1"/>
        <rFont val="Calibri"/>
        <family val="2"/>
      </rPr>
      <t>ɸ</t>
    </r>
    <r>
      <rPr>
        <vertAlign val="subscript"/>
        <sz val="12"/>
        <color theme="1"/>
        <rFont val="Calibri"/>
        <family val="2"/>
        <scheme val="minor"/>
      </rPr>
      <t xml:space="preserve">u </t>
    </r>
    <r>
      <rPr>
        <sz val="12"/>
        <color theme="1"/>
        <rFont val="Calibri"/>
        <family val="2"/>
        <scheme val="minor"/>
      </rPr>
      <t>∙ F</t>
    </r>
    <r>
      <rPr>
        <vertAlign val="subscript"/>
        <sz val="12"/>
        <color theme="1"/>
        <rFont val="Calibri"/>
        <family val="2"/>
        <scheme val="minor"/>
      </rPr>
      <t>wu</t>
    </r>
    <r>
      <rPr>
        <sz val="12"/>
        <color theme="1"/>
        <rFont val="Calibri"/>
        <family val="2"/>
        <scheme val="minor"/>
      </rPr>
      <t>)    (mm</t>
    </r>
    <r>
      <rPr>
        <vertAlign val="superscript"/>
        <sz val="12"/>
        <color theme="1"/>
        <rFont val="Calibri"/>
        <family val="2"/>
        <scheme val="minor"/>
      </rPr>
      <t>3</t>
    </r>
    <r>
      <rPr>
        <sz val="12"/>
        <color theme="1"/>
        <rFont val="Calibri"/>
        <family val="2"/>
        <scheme val="minor"/>
      </rPr>
      <t>)</t>
    </r>
  </si>
  <si>
    <t>Profilé Hydro Aluminium AH-07021</t>
  </si>
  <si>
    <t>R_b (mm)</t>
  </si>
  <si>
    <r>
      <t>A_n (mm</t>
    </r>
    <r>
      <rPr>
        <b/>
        <vertAlign val="superscript"/>
        <sz val="12"/>
        <color theme="1"/>
        <rFont val="Calibri"/>
        <family val="2"/>
        <scheme val="minor"/>
      </rPr>
      <t>2</t>
    </r>
    <r>
      <rPr>
        <b/>
        <sz val="12"/>
        <color theme="1"/>
        <rFont val="Calibri"/>
        <family val="2"/>
        <scheme val="minor"/>
      </rPr>
      <t>)</t>
    </r>
  </si>
  <si>
    <r>
      <t>D</t>
    </r>
    <r>
      <rPr>
        <b/>
        <vertAlign val="subscript"/>
        <sz val="12"/>
        <color theme="1"/>
        <rFont val="Calibri"/>
        <family val="2"/>
        <scheme val="minor"/>
      </rPr>
      <t>e</t>
    </r>
    <r>
      <rPr>
        <b/>
        <sz val="12"/>
        <color theme="1"/>
        <rFont val="Calibri"/>
        <family val="2"/>
        <scheme val="minor"/>
      </rPr>
      <t xml:space="preserve"> (mm)</t>
    </r>
  </si>
  <si>
    <r>
      <t>Z (mm</t>
    </r>
    <r>
      <rPr>
        <b/>
        <vertAlign val="superscript"/>
        <sz val="12"/>
        <color theme="1"/>
        <rFont val="Calibri"/>
        <family val="2"/>
        <scheme val="minor"/>
      </rPr>
      <t>3</t>
    </r>
    <r>
      <rPr>
        <b/>
        <sz val="12"/>
        <color theme="1"/>
        <rFont val="Calibri"/>
        <family val="2"/>
        <scheme val="minor"/>
      </rPr>
      <t>)</t>
    </r>
  </si>
  <si>
    <r>
      <t>S (mm</t>
    </r>
    <r>
      <rPr>
        <b/>
        <vertAlign val="superscript"/>
        <sz val="12"/>
        <color theme="1"/>
        <rFont val="Calibri"/>
        <family val="2"/>
        <scheme val="minor"/>
      </rPr>
      <t>3</t>
    </r>
    <r>
      <rPr>
        <b/>
        <sz val="12"/>
        <color theme="1"/>
        <rFont val="Calibri"/>
        <family val="2"/>
        <scheme val="minor"/>
      </rPr>
      <t>)</t>
    </r>
  </si>
  <si>
    <t>M_ru (kN∙m)</t>
  </si>
  <si>
    <t>M_ry (kN∙m)</t>
  </si>
  <si>
    <t>M_r-b (kN∙m)</t>
  </si>
  <si>
    <t>M_r (kN∙m) (la plus petite valeur) :</t>
  </si>
  <si>
    <t>Étape 3:  Cisaillement</t>
  </si>
  <si>
    <t>V_n (kN) (la plus petite valeur) :</t>
  </si>
  <si>
    <t>ADM F.2 (Yielding and Rupture)</t>
  </si>
  <si>
    <t>ADM B.5.5.4 (Pipes and Round Tubes)</t>
  </si>
  <si>
    <t xml:space="preserve">Trouvez l’épaisseur minimum standard afin de supporter la charge totale avec une déflexion maximale de 9,5 mm. </t>
  </si>
  <si>
    <t>Pondéré Cas 1</t>
  </si>
  <si>
    <t>Pondéré Cas 2</t>
  </si>
  <si>
    <t>Pondéré Cas 3</t>
  </si>
  <si>
    <t>Coefficient selon la combinaison de charges</t>
  </si>
  <si>
    <r>
      <t>α</t>
    </r>
    <r>
      <rPr>
        <b/>
        <vertAlign val="subscript"/>
        <sz val="10.199999999999999"/>
        <color theme="1"/>
        <rFont val="Calibri"/>
        <family val="2"/>
      </rPr>
      <t>S</t>
    </r>
  </si>
  <si>
    <t>On considère le pire cas (kN) :</t>
  </si>
  <si>
    <t>Étape 2: Moment sollicitant</t>
  </si>
  <si>
    <t>Condition cas 1</t>
  </si>
  <si>
    <t>Condition cas 2</t>
  </si>
  <si>
    <t>Condition cas 3</t>
  </si>
  <si>
    <t>Longueur de la plaque (mm)</t>
  </si>
  <si>
    <t>Largeur de la plaque (mm)</t>
  </si>
  <si>
    <t>Limite de la flèche (mm)</t>
  </si>
  <si>
    <t>Charge totale pondérée (kN)</t>
  </si>
  <si>
    <t>Moment Max M_f (kN∙m)</t>
  </si>
  <si>
    <t>Moment Max M_f (N∙mm)</t>
  </si>
  <si>
    <r>
      <t xml:space="preserve">Z </t>
    </r>
    <r>
      <rPr>
        <sz val="12"/>
        <color theme="1"/>
        <rFont val="Calibri"/>
        <family val="2"/>
      </rPr>
      <t>≥</t>
    </r>
    <r>
      <rPr>
        <sz val="12"/>
        <color theme="1"/>
        <rFont val="Calibri"/>
        <family val="2"/>
        <scheme val="minor"/>
      </rPr>
      <t xml:space="preserve"> M_f</t>
    </r>
    <r>
      <rPr>
        <vertAlign val="subscript"/>
        <sz val="12"/>
        <color theme="1"/>
        <rFont val="Calibri"/>
        <family val="2"/>
        <scheme val="minor"/>
      </rPr>
      <t xml:space="preserve"> </t>
    </r>
    <r>
      <rPr>
        <sz val="12"/>
        <color theme="1"/>
        <rFont val="Calibri"/>
        <family val="2"/>
        <scheme val="minor"/>
      </rPr>
      <t>/(</t>
    </r>
    <r>
      <rPr>
        <sz val="12"/>
        <color theme="1"/>
        <rFont val="Calibri"/>
        <family val="2"/>
      </rPr>
      <t>ɸ</t>
    </r>
    <r>
      <rPr>
        <vertAlign val="subscript"/>
        <sz val="12"/>
        <color theme="1"/>
        <rFont val="Calibri"/>
        <family val="2"/>
        <scheme val="minor"/>
      </rPr>
      <t xml:space="preserve">u </t>
    </r>
    <r>
      <rPr>
        <sz val="12"/>
        <color theme="1"/>
        <rFont val="Calibri"/>
        <family val="2"/>
        <scheme val="minor"/>
      </rPr>
      <t>∙ F</t>
    </r>
    <r>
      <rPr>
        <vertAlign val="subscript"/>
        <sz val="12"/>
        <color theme="1"/>
        <rFont val="Calibri"/>
        <family val="2"/>
        <scheme val="minor"/>
      </rPr>
      <t>u</t>
    </r>
    <r>
      <rPr>
        <sz val="12"/>
        <color theme="1"/>
        <rFont val="Calibri"/>
        <family val="2"/>
        <scheme val="minor"/>
      </rPr>
      <t>)    (mm</t>
    </r>
    <r>
      <rPr>
        <vertAlign val="superscript"/>
        <sz val="12"/>
        <color theme="1"/>
        <rFont val="Calibri"/>
        <family val="2"/>
        <scheme val="minor"/>
      </rPr>
      <t>3</t>
    </r>
    <r>
      <rPr>
        <sz val="12"/>
        <color theme="1"/>
        <rFont val="Calibri"/>
        <family val="2"/>
        <scheme val="minor"/>
      </rPr>
      <t>)</t>
    </r>
  </si>
  <si>
    <r>
      <t xml:space="preserve">S </t>
    </r>
    <r>
      <rPr>
        <sz val="12"/>
        <color theme="1"/>
        <rFont val="Calibri"/>
        <family val="2"/>
      </rPr>
      <t>≥</t>
    </r>
    <r>
      <rPr>
        <sz val="12"/>
        <color theme="1"/>
        <rFont val="Calibri"/>
        <family val="2"/>
        <scheme val="minor"/>
      </rPr>
      <t xml:space="preserve"> M_f</t>
    </r>
    <r>
      <rPr>
        <vertAlign val="subscript"/>
        <sz val="12"/>
        <color theme="1"/>
        <rFont val="Calibri"/>
        <family val="2"/>
        <scheme val="minor"/>
      </rPr>
      <t xml:space="preserve"> </t>
    </r>
    <r>
      <rPr>
        <sz val="12"/>
        <color theme="1"/>
        <rFont val="Calibri"/>
        <family val="2"/>
        <scheme val="minor"/>
      </rPr>
      <t>/(</t>
    </r>
    <r>
      <rPr>
        <sz val="12"/>
        <color theme="1"/>
        <rFont val="Calibri"/>
        <family val="2"/>
      </rPr>
      <t>ɸ</t>
    </r>
    <r>
      <rPr>
        <vertAlign val="subscript"/>
        <sz val="12"/>
        <color theme="1"/>
        <rFont val="Calibri"/>
        <family val="2"/>
        <scheme val="minor"/>
      </rPr>
      <t xml:space="preserve">y </t>
    </r>
    <r>
      <rPr>
        <sz val="12"/>
        <color theme="1"/>
        <rFont val="Calibri"/>
        <family val="2"/>
        <scheme val="minor"/>
      </rPr>
      <t xml:space="preserve"> ∙ F</t>
    </r>
    <r>
      <rPr>
        <vertAlign val="subscript"/>
        <sz val="12"/>
        <color theme="1"/>
        <rFont val="Calibri"/>
        <family val="2"/>
        <scheme val="minor"/>
      </rPr>
      <t>y</t>
    </r>
    <r>
      <rPr>
        <sz val="12"/>
        <color theme="1"/>
        <rFont val="Calibri"/>
        <family val="2"/>
        <scheme val="minor"/>
      </rPr>
      <t>)    (mm</t>
    </r>
    <r>
      <rPr>
        <vertAlign val="superscript"/>
        <sz val="12"/>
        <color theme="1"/>
        <rFont val="Calibri"/>
        <family val="2"/>
        <scheme val="minor"/>
      </rPr>
      <t>3</t>
    </r>
    <r>
      <rPr>
        <sz val="12"/>
        <color theme="1"/>
        <rFont val="Calibri"/>
        <family val="2"/>
        <scheme val="minor"/>
      </rPr>
      <t>)</t>
    </r>
  </si>
  <si>
    <t>Calcul avec le module plastique Z:</t>
  </si>
  <si>
    <t>Calcul avec le module élastique S:</t>
  </si>
  <si>
    <t xml:space="preserve">ɸy </t>
  </si>
  <si>
    <t xml:space="preserve">ɸu </t>
  </si>
  <si>
    <r>
      <t xml:space="preserve">Épaisseur </t>
    </r>
    <r>
      <rPr>
        <i/>
        <sz val="12"/>
        <color theme="1"/>
        <rFont val="Calibri"/>
        <family val="2"/>
        <scheme val="minor"/>
      </rPr>
      <t>t</t>
    </r>
    <r>
      <rPr>
        <sz val="12"/>
        <color theme="1"/>
        <rFont val="Calibri"/>
        <family val="2"/>
        <scheme val="minor"/>
      </rPr>
      <t xml:space="preserve"> (mm)</t>
    </r>
  </si>
  <si>
    <r>
      <t>Inertie  (mm</t>
    </r>
    <r>
      <rPr>
        <vertAlign val="superscript"/>
        <sz val="12"/>
        <color theme="1"/>
        <rFont val="Calibri"/>
        <family val="2"/>
        <scheme val="minor"/>
      </rPr>
      <t>4</t>
    </r>
    <r>
      <rPr>
        <sz val="12"/>
        <color theme="1"/>
        <rFont val="Calibri"/>
        <family val="2"/>
        <scheme val="minor"/>
      </rPr>
      <t>)</t>
    </r>
  </si>
  <si>
    <t>Étape 3: Calcul de la flèche au centre</t>
  </si>
  <si>
    <t>E (Mpa)</t>
  </si>
  <si>
    <t>n</t>
  </si>
  <si>
    <r>
      <t>Inertie requise pour limiter la flèche à 9,5mm (mm</t>
    </r>
    <r>
      <rPr>
        <vertAlign val="superscript"/>
        <sz val="12"/>
        <color theme="1"/>
        <rFont val="Calibri"/>
        <family val="2"/>
        <scheme val="minor"/>
      </rPr>
      <t>4</t>
    </r>
    <r>
      <rPr>
        <sz val="12"/>
        <color theme="1"/>
        <rFont val="Calibri"/>
        <family val="2"/>
        <scheme val="minor"/>
      </rPr>
      <t>)</t>
    </r>
  </si>
  <si>
    <r>
      <t xml:space="preserve">Hauteur </t>
    </r>
    <r>
      <rPr>
        <i/>
        <sz val="12"/>
        <color theme="1"/>
        <rFont val="Calibri"/>
        <family val="2"/>
        <scheme val="minor"/>
      </rPr>
      <t xml:space="preserve">h </t>
    </r>
    <r>
      <rPr>
        <sz val="12"/>
        <color theme="1"/>
        <rFont val="Calibri"/>
        <family val="2"/>
        <scheme val="minor"/>
      </rPr>
      <t>requise (mm)</t>
    </r>
  </si>
  <si>
    <t>Exemple 6 : Plaque en flexion</t>
  </si>
  <si>
    <t>Exemple 7 : Résistance en cisaillement et pression diamétrale sur des rivets</t>
  </si>
  <si>
    <t xml:space="preserve">Vérifiez la résistance de la connexion. </t>
  </si>
  <si>
    <t xml:space="preserve">1 po = 0,0254 m </t>
  </si>
  <si>
    <t>1 kip ≈ 4,44822 kN</t>
  </si>
  <si>
    <t>0,090 kip/po  → 0,40034 kN/0,0254m = 15,8 kN/m</t>
  </si>
  <si>
    <t>0,090 kip x 4.44822 kN = 0,40034 kN</t>
  </si>
  <si>
    <t>Selon l'article 18.7.1.1 de la norme S157-17:</t>
  </si>
  <si>
    <t>OK! Puisque t &lt; D &lt; 3t</t>
  </si>
  <si>
    <t>Selon l'article 18.7.1.2 de la norme S157-17:</t>
  </si>
  <si>
    <r>
      <t>OK! Puisque D</t>
    </r>
    <r>
      <rPr>
        <vertAlign val="subscript"/>
        <sz val="12"/>
        <color theme="1"/>
        <rFont val="Calibri"/>
        <family val="2"/>
        <scheme val="minor"/>
      </rPr>
      <t>t</t>
    </r>
    <r>
      <rPr>
        <sz val="12"/>
        <color theme="1"/>
        <rFont val="Calibri"/>
        <family val="2"/>
        <scheme val="minor"/>
      </rPr>
      <t xml:space="preserve"> &lt; D+0,8</t>
    </r>
  </si>
  <si>
    <r>
      <t>3</t>
    </r>
    <r>
      <rPr>
        <i/>
        <sz val="12"/>
        <color theme="1"/>
        <rFont val="Calibri"/>
        <family val="2"/>
        <scheme val="minor"/>
      </rPr>
      <t>t</t>
    </r>
    <r>
      <rPr>
        <sz val="12"/>
        <color theme="1"/>
        <rFont val="Calibri"/>
        <family val="2"/>
        <scheme val="minor"/>
      </rPr>
      <t xml:space="preserve"> (mm)</t>
    </r>
  </si>
  <si>
    <r>
      <t xml:space="preserve">Diamètre des rivets </t>
    </r>
    <r>
      <rPr>
        <i/>
        <sz val="12"/>
        <color theme="1"/>
        <rFont val="Calibri"/>
        <family val="2"/>
        <scheme val="minor"/>
      </rPr>
      <t>D</t>
    </r>
    <r>
      <rPr>
        <sz val="12"/>
        <color theme="1"/>
        <rFont val="Calibri"/>
        <family val="2"/>
        <scheme val="minor"/>
      </rPr>
      <t xml:space="preserve"> (mm)</t>
    </r>
  </si>
  <si>
    <r>
      <rPr>
        <i/>
        <sz val="12"/>
        <color theme="1"/>
        <rFont val="Calibri"/>
        <family val="2"/>
        <scheme val="minor"/>
      </rPr>
      <t>D</t>
    </r>
    <r>
      <rPr>
        <sz val="12"/>
        <color theme="1"/>
        <rFont val="Calibri"/>
        <family val="2"/>
        <scheme val="minor"/>
      </rPr>
      <t xml:space="preserve"> + 0,8 (mm)</t>
    </r>
  </si>
  <si>
    <r>
      <t xml:space="preserve">Diamètre des trous </t>
    </r>
    <r>
      <rPr>
        <i/>
        <sz val="12"/>
        <color theme="1"/>
        <rFont val="Calibri"/>
        <family val="2"/>
        <scheme val="minor"/>
      </rPr>
      <t>D</t>
    </r>
    <r>
      <rPr>
        <i/>
        <vertAlign val="subscript"/>
        <sz val="12"/>
        <color theme="1"/>
        <rFont val="Calibri"/>
        <family val="2"/>
        <scheme val="minor"/>
      </rPr>
      <t>t</t>
    </r>
    <r>
      <rPr>
        <sz val="12"/>
        <color theme="1"/>
        <rFont val="Calibri"/>
        <family val="2"/>
        <scheme val="minor"/>
      </rPr>
      <t xml:space="preserve"> (mm)</t>
    </r>
  </si>
  <si>
    <t>Selon l'article J.4.2 de l'ADM:</t>
  </si>
  <si>
    <t>Selon l'article J.4.3 de l'ADM:</t>
  </si>
  <si>
    <r>
      <t>3</t>
    </r>
    <r>
      <rPr>
        <i/>
        <sz val="12"/>
        <color theme="1"/>
        <rFont val="Calibri"/>
        <family val="2"/>
        <scheme val="minor"/>
      </rPr>
      <t>D</t>
    </r>
    <r>
      <rPr>
        <sz val="12"/>
        <color theme="1"/>
        <rFont val="Calibri"/>
        <family val="2"/>
        <scheme val="minor"/>
      </rPr>
      <t xml:space="preserve"> (mm)</t>
    </r>
  </si>
  <si>
    <r>
      <t>OK! Puisque  3D &lt; E</t>
    </r>
    <r>
      <rPr>
        <vertAlign val="subscript"/>
        <sz val="12"/>
        <color theme="1"/>
        <rFont val="Calibri"/>
        <family val="2"/>
        <scheme val="minor"/>
      </rPr>
      <t>t</t>
    </r>
    <r>
      <rPr>
        <sz val="12"/>
        <color theme="1"/>
        <rFont val="Calibri"/>
        <family val="2"/>
        <scheme val="minor"/>
      </rPr>
      <t xml:space="preserve"> </t>
    </r>
  </si>
  <si>
    <r>
      <t>1,5</t>
    </r>
    <r>
      <rPr>
        <i/>
        <sz val="12"/>
        <color theme="1"/>
        <rFont val="Calibri"/>
        <family val="2"/>
        <scheme val="minor"/>
      </rPr>
      <t>D</t>
    </r>
    <r>
      <rPr>
        <sz val="12"/>
        <color theme="1"/>
        <rFont val="Calibri"/>
        <family val="2"/>
        <scheme val="minor"/>
      </rPr>
      <t xml:space="preserve"> (mm)</t>
    </r>
  </si>
  <si>
    <t>Distance centre-bord libre des rivets (mm)</t>
  </si>
  <si>
    <t>OK! Puisque  1,5D &lt; Distance centre-bord libre</t>
  </si>
  <si>
    <r>
      <t xml:space="preserve">Distance centre-centre des rivets </t>
    </r>
    <r>
      <rPr>
        <i/>
        <sz val="12"/>
        <color theme="1"/>
        <rFont val="Calibri"/>
        <family val="2"/>
        <scheme val="minor"/>
      </rPr>
      <t>E</t>
    </r>
    <r>
      <rPr>
        <i/>
        <vertAlign val="subscript"/>
        <sz val="12"/>
        <color theme="1"/>
        <rFont val="Calibri"/>
        <family val="2"/>
        <scheme val="minor"/>
      </rPr>
      <t>t</t>
    </r>
    <r>
      <rPr>
        <sz val="12"/>
        <color theme="1"/>
        <rFont val="Calibri"/>
        <family val="2"/>
        <scheme val="minor"/>
      </rPr>
      <t xml:space="preserve"> (mm)</t>
    </r>
  </si>
  <si>
    <t>ɸf</t>
  </si>
  <si>
    <r>
      <t>A (mm</t>
    </r>
    <r>
      <rPr>
        <vertAlign val="superscript"/>
        <sz val="12"/>
        <color theme="1"/>
        <rFont val="Calibri"/>
        <family val="2"/>
        <scheme val="minor"/>
      </rPr>
      <t>2</t>
    </r>
    <r>
      <rPr>
        <sz val="12"/>
        <color theme="1"/>
        <rFont val="Calibri"/>
        <family val="2"/>
        <scheme val="minor"/>
      </rPr>
      <t>)</t>
    </r>
  </si>
  <si>
    <r>
      <t xml:space="preserve">Diamètre des rivets </t>
    </r>
    <r>
      <rPr>
        <i/>
        <sz val="12"/>
        <color theme="1"/>
        <rFont val="Calibri"/>
        <family val="2"/>
        <scheme val="minor"/>
      </rPr>
      <t>D</t>
    </r>
    <r>
      <rPr>
        <sz val="12"/>
        <color theme="1"/>
        <rFont val="Calibri"/>
        <family val="2"/>
        <scheme val="minor"/>
      </rPr>
      <t xml:space="preserve"> (mm)</t>
    </r>
  </si>
  <si>
    <r>
      <t>Vr = ɸ</t>
    </r>
    <r>
      <rPr>
        <sz val="10.199999999999999"/>
        <color theme="1"/>
        <rFont val="Calibri"/>
        <family val="2"/>
        <scheme val="minor"/>
      </rPr>
      <t>f · 0,6 · m · A · Fu</t>
    </r>
    <r>
      <rPr>
        <sz val="12"/>
        <color theme="1"/>
        <rFont val="Calibri"/>
        <family val="2"/>
        <scheme val="minor"/>
      </rPr>
      <t xml:space="preserve">   (kN)</t>
    </r>
  </si>
  <si>
    <t>Tôle d'alliage 5052-H36</t>
  </si>
  <si>
    <t>Rivet d'alliage 2117-H34</t>
  </si>
  <si>
    <r>
      <t xml:space="preserve">Espacement entre les rivets </t>
    </r>
    <r>
      <rPr>
        <i/>
        <sz val="12"/>
        <color theme="1"/>
        <rFont val="Calibri"/>
        <family val="2"/>
        <scheme val="minor"/>
      </rPr>
      <t>E</t>
    </r>
    <r>
      <rPr>
        <i/>
        <vertAlign val="subscript"/>
        <sz val="12"/>
        <color theme="1"/>
        <rFont val="Calibri"/>
        <family val="2"/>
        <scheme val="minor"/>
      </rPr>
      <t>t</t>
    </r>
    <r>
      <rPr>
        <sz val="12"/>
        <color theme="1"/>
        <rFont val="Calibri"/>
        <family val="2"/>
        <scheme val="minor"/>
      </rPr>
      <t xml:space="preserve"> (mm)</t>
    </r>
  </si>
  <si>
    <r>
      <t>Vr / E</t>
    </r>
    <r>
      <rPr>
        <vertAlign val="subscript"/>
        <sz val="12"/>
        <color theme="1"/>
        <rFont val="Calibri"/>
        <family val="2"/>
        <scheme val="minor"/>
      </rPr>
      <t>t</t>
    </r>
    <r>
      <rPr>
        <sz val="12"/>
        <color theme="1"/>
        <rFont val="Calibri"/>
        <family val="2"/>
        <scheme val="minor"/>
      </rPr>
      <t xml:space="preserve"> (kN/mm)</t>
    </r>
  </si>
  <si>
    <r>
      <t>Vr / E</t>
    </r>
    <r>
      <rPr>
        <vertAlign val="subscript"/>
        <sz val="12"/>
        <color theme="1"/>
        <rFont val="Calibri"/>
        <family val="2"/>
        <scheme val="minor"/>
      </rPr>
      <t>t</t>
    </r>
    <r>
      <rPr>
        <sz val="12"/>
        <color theme="1"/>
        <rFont val="Calibri"/>
        <family val="2"/>
        <scheme val="minor"/>
      </rPr>
      <t xml:space="preserve"> (kN/m)</t>
    </r>
  </si>
  <si>
    <t>ADM A.3.8</t>
  </si>
  <si>
    <r>
      <t>OK! Puisque Vr/E</t>
    </r>
    <r>
      <rPr>
        <vertAlign val="subscript"/>
        <sz val="12"/>
        <color theme="1"/>
        <rFont val="Calibri"/>
        <family val="2"/>
        <scheme val="minor"/>
      </rPr>
      <t>t</t>
    </r>
    <r>
      <rPr>
        <sz val="12"/>
        <color theme="1"/>
        <rFont val="Calibri"/>
        <family val="2"/>
        <scheme val="minor"/>
      </rPr>
      <t xml:space="preserve"> = 24,4 kN/m &gt; w</t>
    </r>
    <r>
      <rPr>
        <vertAlign val="subscript"/>
        <sz val="12"/>
        <color theme="1"/>
        <rFont val="Calibri"/>
        <family val="2"/>
        <scheme val="minor"/>
      </rPr>
      <t xml:space="preserve">f </t>
    </r>
    <r>
      <rPr>
        <sz val="12"/>
        <color theme="1"/>
        <rFont val="Calibri"/>
        <family val="2"/>
        <scheme val="minor"/>
      </rPr>
      <t>=23,3 kN/m</t>
    </r>
  </si>
  <si>
    <t>Selon l'article 16.4.1, la résistance à la pression de contact doit être la moindre des valeurs obtenues à l’aide des formules 
suivantes :</t>
  </si>
  <si>
    <r>
      <t>ɸ</t>
    </r>
    <r>
      <rPr>
        <vertAlign val="subscript"/>
        <sz val="12"/>
        <color theme="1"/>
        <rFont val="Calibri"/>
        <family val="2"/>
        <scheme val="minor"/>
      </rPr>
      <t>u</t>
    </r>
  </si>
  <si>
    <r>
      <t>B</t>
    </r>
    <r>
      <rPr>
        <vertAlign val="subscript"/>
        <sz val="12"/>
        <color theme="1"/>
        <rFont val="Calibri"/>
        <family val="2"/>
        <scheme val="minor"/>
      </rPr>
      <t>r</t>
    </r>
    <r>
      <rPr>
        <sz val="12"/>
        <color theme="1"/>
        <rFont val="Calibri"/>
        <family val="2"/>
        <scheme val="minor"/>
      </rPr>
      <t xml:space="preserve"> = ɸ</t>
    </r>
    <r>
      <rPr>
        <vertAlign val="subscript"/>
        <sz val="12"/>
        <color theme="1"/>
        <rFont val="Calibri"/>
        <family val="2"/>
        <scheme val="minor"/>
      </rPr>
      <t>u</t>
    </r>
    <r>
      <rPr>
        <sz val="12"/>
        <color theme="1"/>
        <rFont val="Calibri"/>
        <family val="2"/>
        <scheme val="minor"/>
      </rPr>
      <t xml:space="preserve"> ·2d·t·F</t>
    </r>
    <r>
      <rPr>
        <vertAlign val="subscript"/>
        <sz val="12"/>
        <color theme="1"/>
        <rFont val="Calibri"/>
        <family val="2"/>
        <scheme val="minor"/>
      </rPr>
      <t>u</t>
    </r>
    <r>
      <rPr>
        <sz val="12"/>
        <color theme="1"/>
        <rFont val="Calibri"/>
        <family val="2"/>
        <scheme val="minor"/>
      </rPr>
      <t xml:space="preserve">  (kN)</t>
    </r>
  </si>
  <si>
    <r>
      <t>B</t>
    </r>
    <r>
      <rPr>
        <vertAlign val="subscript"/>
        <sz val="12"/>
        <color theme="1"/>
        <rFont val="Calibri"/>
        <family val="2"/>
        <scheme val="minor"/>
      </rPr>
      <t>r</t>
    </r>
    <r>
      <rPr>
        <sz val="12"/>
        <color theme="1"/>
        <rFont val="Calibri"/>
        <family val="2"/>
        <scheme val="minor"/>
      </rPr>
      <t xml:space="preserve"> = ɸ</t>
    </r>
    <r>
      <rPr>
        <vertAlign val="subscript"/>
        <sz val="12"/>
        <color theme="1"/>
        <rFont val="Calibri"/>
        <family val="2"/>
        <scheme val="minor"/>
      </rPr>
      <t>u</t>
    </r>
    <r>
      <rPr>
        <sz val="12"/>
        <color theme="1"/>
        <rFont val="Calibri"/>
        <family val="2"/>
        <scheme val="minor"/>
      </rPr>
      <t>·e·t·F</t>
    </r>
    <r>
      <rPr>
        <vertAlign val="subscript"/>
        <sz val="12"/>
        <color theme="1"/>
        <rFont val="Calibri"/>
        <family val="2"/>
        <scheme val="minor"/>
      </rPr>
      <t>u</t>
    </r>
    <r>
      <rPr>
        <sz val="12"/>
        <color theme="1"/>
        <rFont val="Calibri"/>
        <family val="2"/>
        <scheme val="minor"/>
      </rPr>
      <t xml:space="preserve">  (kN)</t>
    </r>
  </si>
  <si>
    <r>
      <t>La valeur moindre B</t>
    </r>
    <r>
      <rPr>
        <vertAlign val="subscript"/>
        <sz val="12"/>
        <color theme="1"/>
        <rFont val="Calibri"/>
        <family val="2"/>
        <scheme val="minor"/>
      </rPr>
      <t>r</t>
    </r>
    <r>
      <rPr>
        <sz val="12"/>
        <color theme="1"/>
        <rFont val="Calibri"/>
        <family val="2"/>
        <scheme val="minor"/>
      </rPr>
      <t xml:space="preserve"> (kN)</t>
    </r>
  </si>
  <si>
    <r>
      <t>B</t>
    </r>
    <r>
      <rPr>
        <vertAlign val="subscript"/>
        <sz val="12"/>
        <color theme="1"/>
        <rFont val="Calibri"/>
        <family val="2"/>
        <scheme val="minor"/>
      </rPr>
      <t>r</t>
    </r>
    <r>
      <rPr>
        <sz val="12"/>
        <color theme="1"/>
        <rFont val="Calibri"/>
        <family val="2"/>
        <scheme val="minor"/>
      </rPr>
      <t xml:space="preserve"> par mm: br = Br / Et  (kN/mm)</t>
    </r>
  </si>
  <si>
    <r>
      <t>B</t>
    </r>
    <r>
      <rPr>
        <vertAlign val="subscript"/>
        <sz val="12"/>
        <color theme="1"/>
        <rFont val="Calibri"/>
        <family val="2"/>
        <scheme val="minor"/>
      </rPr>
      <t>r</t>
    </r>
    <r>
      <rPr>
        <sz val="12"/>
        <color theme="1"/>
        <rFont val="Calibri"/>
        <family val="2"/>
        <scheme val="minor"/>
      </rPr>
      <t xml:space="preserve"> par m: br = Br / Et  (kN/m)</t>
    </r>
  </si>
  <si>
    <t>&gt; M_f = 1,5 kN∙m OK!</t>
  </si>
  <si>
    <t>&gt; V_f = 1,5 kN OK!</t>
  </si>
  <si>
    <t>Formules appliquées:</t>
  </si>
  <si>
    <t>ADM Équation G.4-2</t>
  </si>
  <si>
    <t>où l’aire soudée = l’aire nette du tube</t>
  </si>
  <si>
    <t>ADM Équation G.4-4</t>
  </si>
  <si>
    <t>ADM Équation G.4-1</t>
  </si>
  <si>
    <t>V_n2 (kN)</t>
  </si>
  <si>
    <t>V_n1 (kN)</t>
  </si>
  <si>
    <r>
      <t>A_wz (mm</t>
    </r>
    <r>
      <rPr>
        <b/>
        <vertAlign val="superscript"/>
        <sz val="12"/>
        <color theme="1"/>
        <rFont val="Calibri"/>
        <family val="2"/>
        <scheme val="minor"/>
      </rPr>
      <t>2</t>
    </r>
    <r>
      <rPr>
        <b/>
        <sz val="12"/>
        <color theme="1"/>
        <rFont val="Calibri"/>
        <family val="2"/>
        <scheme val="minor"/>
      </rPr>
      <t>)</t>
    </r>
  </si>
  <si>
    <t>F_su (MPa)</t>
  </si>
  <si>
    <t>F_swy (MPa)</t>
  </si>
  <si>
    <t>ADM Table B.4.1 (Shear In Flat Elements)</t>
  </si>
  <si>
    <t xml:space="preserve">Puisque λ &lt; λ_1 ⟹ F_s = F_swy = 57 MPa </t>
  </si>
  <si>
    <t>F_swu (MPa)</t>
  </si>
  <si>
    <t>kt = 1,00 pour du 6061-T6</t>
  </si>
  <si>
    <t>Comparaison des résultats :</t>
  </si>
  <si>
    <t>pour du 5356</t>
  </si>
  <si>
    <t>pour du 6061-T6</t>
  </si>
  <si>
    <t>Figure 1 - Barre extrudée en aluminium (Figure tirée du ADM 2020)</t>
  </si>
  <si>
    <t>Figure 2 - Courroie rectangulaire (Figure tirée du ADM 2020)</t>
  </si>
  <si>
    <t>Figure 3 - Poutre sur 5 appuis (Figure tirée du ADM 2020)</t>
  </si>
  <si>
    <t>Figure 4 - Poutre sur 2 appuis (Figure tirée du ADM 2020)</t>
  </si>
  <si>
    <t>Figure 5 – Tube soudé à la base</t>
  </si>
  <si>
    <t>Figure 6 - Plaque en flexion (Figure tirée du ADM 2020)</t>
  </si>
  <si>
    <t>Figure 7 - Assemblage riveté avec feuilles (Figure tirée du ADM 2020)</t>
  </si>
  <si>
    <t>RÉFÉRENCES</t>
  </si>
  <si>
    <t>NOTES</t>
  </si>
  <si>
    <t>ÉTAPE 1: Calcul des charges pondérées</t>
  </si>
  <si>
    <t>ÉTAPE 2: Critères géométriques</t>
  </si>
  <si>
    <t>ÉTAPE 3: Résistance d'un rivet (cisaillement)</t>
  </si>
  <si>
    <t>ÉTAPE 4: Résistance à la pression de contact</t>
  </si>
  <si>
    <t>ÉTAPE 5: Résultat</t>
  </si>
  <si>
    <t>Étapes de résolution</t>
  </si>
  <si>
    <t>DONNÉES</t>
  </si>
  <si>
    <t>CONCEPTION</t>
  </si>
  <si>
    <r>
      <t>1.</t>
    </r>
    <r>
      <rPr>
        <sz val="7"/>
        <color theme="1"/>
        <rFont val="Times New Roman"/>
        <family val="1"/>
      </rPr>
      <t xml:space="preserve">      </t>
    </r>
    <r>
      <rPr>
        <sz val="12"/>
        <color theme="1"/>
        <rFont val="Calibri"/>
        <family val="2"/>
        <scheme val="minor"/>
      </rPr>
      <t>Charge vive concentrée : 1 kN;</t>
    </r>
  </si>
  <si>
    <r>
      <t>2.</t>
    </r>
    <r>
      <rPr>
        <sz val="7"/>
        <color theme="1"/>
        <rFont val="Times New Roman"/>
        <family val="1"/>
      </rPr>
      <t xml:space="preserve">      </t>
    </r>
    <r>
      <rPr>
        <sz val="12"/>
        <color theme="1"/>
        <rFont val="Calibri"/>
        <family val="2"/>
        <scheme val="minor"/>
      </rPr>
      <t>Longueur du poteau encastré à sa base : 1 m ;</t>
    </r>
  </si>
  <si>
    <r>
      <t>3.</t>
    </r>
    <r>
      <rPr>
        <sz val="7"/>
        <color theme="1"/>
        <rFont val="Times New Roman"/>
        <family val="1"/>
      </rPr>
      <t xml:space="preserve">      </t>
    </r>
    <r>
      <rPr>
        <sz val="12"/>
        <color theme="1"/>
        <rFont val="Calibri"/>
        <family val="2"/>
        <scheme val="minor"/>
      </rPr>
      <t>Soudure à la base ; métal d’apport : 5356</t>
    </r>
  </si>
  <si>
    <r>
      <t>4.</t>
    </r>
    <r>
      <rPr>
        <sz val="7"/>
        <color theme="1"/>
        <rFont val="Times New Roman"/>
        <family val="1"/>
      </rPr>
      <t xml:space="preserve">      </t>
    </r>
    <r>
      <rPr>
        <sz val="12"/>
        <color theme="1"/>
        <rFont val="Calibri"/>
        <family val="2"/>
        <scheme val="minor"/>
      </rPr>
      <t>Alliage : 6061-T6 ;</t>
    </r>
  </si>
  <si>
    <r>
      <t>6.</t>
    </r>
    <r>
      <rPr>
        <sz val="7"/>
        <color theme="1"/>
        <rFont val="Times New Roman"/>
        <family val="1"/>
      </rPr>
      <t xml:space="preserve">      </t>
    </r>
    <r>
      <rPr>
        <sz val="12"/>
        <color theme="1"/>
        <rFont val="Calibri"/>
        <family val="2"/>
        <scheme val="minor"/>
      </rPr>
      <t>Type de structure : bâtiment ;</t>
    </r>
  </si>
  <si>
    <r>
      <t>7.</t>
    </r>
    <r>
      <rPr>
        <sz val="7"/>
        <color theme="1"/>
        <rFont val="Times New Roman"/>
        <family val="1"/>
      </rPr>
      <t xml:space="preserve">      </t>
    </r>
    <r>
      <rPr>
        <sz val="12"/>
        <color theme="1"/>
        <rFont val="Calibri"/>
        <family val="2"/>
        <scheme val="minor"/>
      </rPr>
      <t>Chargement :</t>
    </r>
  </si>
  <si>
    <r>
      <t>a.</t>
    </r>
    <r>
      <rPr>
        <sz val="7"/>
        <color theme="1"/>
        <rFont val="Times New Roman"/>
        <family val="1"/>
      </rPr>
      <t xml:space="preserve">      </t>
    </r>
    <r>
      <rPr>
        <sz val="12"/>
        <color theme="1"/>
        <rFont val="Calibri"/>
        <family val="2"/>
        <scheme val="minor"/>
      </rPr>
      <t>Charge permanente : 0 kN ;</t>
    </r>
  </si>
  <si>
    <r>
      <t>1.</t>
    </r>
    <r>
      <rPr>
        <sz val="7"/>
        <color theme="1"/>
        <rFont val="Times New Roman"/>
        <family val="1"/>
      </rPr>
      <t xml:space="preserve">      </t>
    </r>
    <r>
      <rPr>
        <sz val="12"/>
        <color theme="1"/>
        <rFont val="Calibri"/>
        <family val="2"/>
        <scheme val="minor"/>
      </rPr>
      <t xml:space="preserve">Charge répartie de 1,8 kN </t>
    </r>
  </si>
  <si>
    <r>
      <t>2.</t>
    </r>
    <r>
      <rPr>
        <sz val="7"/>
        <color theme="1"/>
        <rFont val="Times New Roman"/>
        <family val="1"/>
      </rPr>
      <t xml:space="preserve">      </t>
    </r>
    <r>
      <rPr>
        <sz val="12"/>
        <color theme="1"/>
        <rFont val="Calibri"/>
        <family val="2"/>
        <scheme val="minor"/>
      </rPr>
      <t>Longueur de la plaque : 915 mm ; largeur de la plaque : 610 mm ;</t>
    </r>
  </si>
  <si>
    <r>
      <t>3.</t>
    </r>
    <r>
      <rPr>
        <sz val="7"/>
        <color theme="1"/>
        <rFont val="Times New Roman"/>
        <family val="1"/>
      </rPr>
      <t xml:space="preserve">      </t>
    </r>
    <r>
      <rPr>
        <sz val="12"/>
        <color theme="1"/>
        <rFont val="Calibri"/>
        <family val="2"/>
        <scheme val="minor"/>
      </rPr>
      <t>Alliage : 6061-T6 ;</t>
    </r>
  </si>
  <si>
    <r>
      <t>4.</t>
    </r>
    <r>
      <rPr>
        <sz val="7"/>
        <color theme="1"/>
        <rFont val="Times New Roman"/>
        <family val="1"/>
      </rPr>
      <t xml:space="preserve">      </t>
    </r>
    <r>
      <rPr>
        <sz val="12"/>
        <color theme="1"/>
        <rFont val="Calibri"/>
        <family val="2"/>
        <scheme val="minor"/>
      </rPr>
      <t>Norme : S157-17;</t>
    </r>
  </si>
  <si>
    <r>
      <t>5.</t>
    </r>
    <r>
      <rPr>
        <sz val="7"/>
        <color theme="1"/>
        <rFont val="Times New Roman"/>
        <family val="1"/>
      </rPr>
      <t xml:space="preserve">      </t>
    </r>
    <r>
      <rPr>
        <sz val="12"/>
        <color theme="1"/>
        <rFont val="Calibri"/>
        <family val="2"/>
        <scheme val="minor"/>
      </rPr>
      <t>Type de structure : bâtiment ;</t>
    </r>
  </si>
  <si>
    <r>
      <t>6.</t>
    </r>
    <r>
      <rPr>
        <sz val="7"/>
        <color theme="1"/>
        <rFont val="Times New Roman"/>
        <family val="1"/>
      </rPr>
      <t xml:space="preserve">      </t>
    </r>
    <r>
      <rPr>
        <sz val="12"/>
        <color theme="1"/>
        <rFont val="Calibri"/>
        <family val="2"/>
        <scheme val="minor"/>
      </rPr>
      <t>Chargement :</t>
    </r>
  </si>
  <si>
    <r>
      <t>a.</t>
    </r>
    <r>
      <rPr>
        <sz val="7"/>
        <color theme="1"/>
        <rFont val="Times New Roman"/>
        <family val="1"/>
      </rPr>
      <t xml:space="preserve">      </t>
    </r>
    <r>
      <rPr>
        <sz val="12"/>
        <color theme="1"/>
        <rFont val="Calibri"/>
        <family val="2"/>
        <scheme val="minor"/>
      </rPr>
      <t>Charge permanente :  D = 0,52 kN ;</t>
    </r>
  </si>
  <si>
    <r>
      <t>b.</t>
    </r>
    <r>
      <rPr>
        <sz val="7"/>
        <color theme="1"/>
        <rFont val="Times New Roman"/>
        <family val="1"/>
      </rPr>
      <t xml:space="preserve">      </t>
    </r>
    <r>
      <rPr>
        <sz val="12"/>
        <color theme="1"/>
        <rFont val="Calibri"/>
        <family val="2"/>
        <scheme val="minor"/>
      </rPr>
      <t>Surcharge de neige :  S = 0,38 kN ;</t>
    </r>
  </si>
  <si>
    <r>
      <t>c.</t>
    </r>
    <r>
      <rPr>
        <sz val="7"/>
        <color theme="1"/>
        <rFont val="Times New Roman"/>
        <family val="1"/>
      </rPr>
      <t xml:space="preserve">       </t>
    </r>
    <r>
      <rPr>
        <sz val="12"/>
        <color theme="1"/>
        <rFont val="Calibri"/>
        <family val="2"/>
        <scheme val="minor"/>
      </rPr>
      <t>Surcharge variable : L = 0,90 kN.</t>
    </r>
  </si>
  <si>
    <r>
      <t>1.</t>
    </r>
    <r>
      <rPr>
        <sz val="7"/>
        <color theme="1"/>
        <rFont val="Times New Roman"/>
        <family val="1"/>
      </rPr>
      <t xml:space="preserve">      </t>
    </r>
    <r>
      <rPr>
        <sz val="12"/>
        <color theme="1"/>
        <rFont val="Calibri"/>
        <family val="2"/>
        <scheme val="minor"/>
      </rPr>
      <t>Charge de cisaillement par rivet de 15,8 kN/m</t>
    </r>
  </si>
  <si>
    <r>
      <t>a.</t>
    </r>
    <r>
      <rPr>
        <sz val="7"/>
        <color theme="1"/>
        <rFont val="Times New Roman"/>
        <family val="1"/>
      </rPr>
      <t xml:space="preserve">      </t>
    </r>
    <r>
      <rPr>
        <sz val="12"/>
        <color theme="1"/>
        <rFont val="Calibri"/>
        <family val="2"/>
        <scheme val="minor"/>
      </rPr>
      <t>D = 10% = 1,58 kN/m</t>
    </r>
  </si>
  <si>
    <r>
      <t>b.</t>
    </r>
    <r>
      <rPr>
        <sz val="7"/>
        <color theme="1"/>
        <rFont val="Times New Roman"/>
        <family val="1"/>
      </rPr>
      <t xml:space="preserve">      </t>
    </r>
    <r>
      <rPr>
        <sz val="12"/>
        <color theme="1"/>
        <rFont val="Calibri"/>
        <family val="2"/>
        <scheme val="minor"/>
      </rPr>
      <t>L = 90% = 14,22 kN/m</t>
    </r>
  </si>
  <si>
    <r>
      <t>2.</t>
    </r>
    <r>
      <rPr>
        <sz val="7"/>
        <color theme="1"/>
        <rFont val="Times New Roman"/>
        <family val="1"/>
      </rPr>
      <t xml:space="preserve">      </t>
    </r>
    <r>
      <rPr>
        <sz val="12"/>
        <color theme="1"/>
        <rFont val="Calibri"/>
        <family val="2"/>
        <scheme val="minor"/>
      </rPr>
      <t xml:space="preserve">Rivets </t>
    </r>
  </si>
  <si>
    <r>
      <t>a.</t>
    </r>
    <r>
      <rPr>
        <sz val="7"/>
        <color theme="1"/>
        <rFont val="Times New Roman"/>
        <family val="1"/>
      </rPr>
      <t xml:space="preserve">      </t>
    </r>
    <r>
      <rPr>
        <sz val="12"/>
        <color theme="1"/>
        <rFont val="Calibri"/>
        <family val="2"/>
        <scheme val="minor"/>
      </rPr>
      <t>4,76 mm de diamètre du rivet (D) ;</t>
    </r>
  </si>
  <si>
    <r>
      <t>b.</t>
    </r>
    <r>
      <rPr>
        <sz val="7"/>
        <color theme="1"/>
        <rFont val="Times New Roman"/>
        <family val="1"/>
      </rPr>
      <t xml:space="preserve">      </t>
    </r>
    <r>
      <rPr>
        <sz val="12"/>
        <color theme="1"/>
        <rFont val="Calibri"/>
        <family val="2"/>
        <scheme val="minor"/>
      </rPr>
      <t>Installés à froid (matricés à froid) alliage 2117-H34 avant l’installation ;</t>
    </r>
  </si>
  <si>
    <r>
      <t>c.</t>
    </r>
    <r>
      <rPr>
        <sz val="7"/>
        <color theme="1"/>
        <rFont val="Times New Roman"/>
        <family val="1"/>
      </rPr>
      <t xml:space="preserve">       </t>
    </r>
    <r>
      <rPr>
        <sz val="12"/>
        <color theme="1"/>
        <rFont val="Calibri"/>
        <family val="2"/>
        <scheme val="minor"/>
      </rPr>
      <t>Espacés de (E</t>
    </r>
    <r>
      <rPr>
        <vertAlign val="subscript"/>
        <sz val="12"/>
        <color theme="1"/>
        <rFont val="Calibri"/>
        <family val="2"/>
        <scheme val="minor"/>
      </rPr>
      <t>t</t>
    </r>
    <r>
      <rPr>
        <sz val="12"/>
        <color theme="1"/>
        <rFont val="Calibri"/>
        <family val="2"/>
        <scheme val="minor"/>
      </rPr>
      <t>) 76,2 mm centre à centre ;</t>
    </r>
  </si>
  <si>
    <r>
      <t>d.</t>
    </r>
    <r>
      <rPr>
        <sz val="7"/>
        <color theme="1"/>
        <rFont val="Times New Roman"/>
        <family val="1"/>
      </rPr>
      <t xml:space="preserve">      </t>
    </r>
    <r>
      <rPr>
        <sz val="12"/>
        <color theme="1"/>
        <rFont val="Calibri"/>
        <family val="2"/>
        <scheme val="minor"/>
      </rPr>
      <t>Diamètre des trous (D</t>
    </r>
    <r>
      <rPr>
        <vertAlign val="subscript"/>
        <sz val="12"/>
        <color theme="1"/>
        <rFont val="Calibri"/>
        <family val="2"/>
        <scheme val="minor"/>
      </rPr>
      <t>t</t>
    </r>
    <r>
      <rPr>
        <sz val="12"/>
        <color theme="1"/>
        <rFont val="Calibri"/>
        <family val="2"/>
        <scheme val="minor"/>
      </rPr>
      <t>) : 4,85 mm</t>
    </r>
  </si>
  <si>
    <r>
      <t>e.</t>
    </r>
    <r>
      <rPr>
        <sz val="7"/>
        <color theme="1"/>
        <rFont val="Times New Roman"/>
        <family val="1"/>
      </rPr>
      <t xml:space="preserve">      </t>
    </r>
    <r>
      <rPr>
        <sz val="12"/>
        <color theme="1"/>
        <rFont val="Calibri"/>
        <family val="2"/>
        <scheme val="minor"/>
      </rPr>
      <t>Distance (D</t>
    </r>
    <r>
      <rPr>
        <vertAlign val="subscript"/>
        <sz val="12"/>
        <color theme="1"/>
        <rFont val="Calibri"/>
        <family val="2"/>
        <scheme val="minor"/>
      </rPr>
      <t>l</t>
    </r>
    <r>
      <rPr>
        <sz val="12"/>
        <color theme="1"/>
        <rFont val="Calibri"/>
        <family val="2"/>
        <scheme val="minor"/>
      </rPr>
      <t>) entre le dernier rivet et le bord 9,525 mm</t>
    </r>
  </si>
  <si>
    <r>
      <t>3.</t>
    </r>
    <r>
      <rPr>
        <sz val="7"/>
        <color theme="1"/>
        <rFont val="Times New Roman"/>
        <family val="1"/>
      </rPr>
      <t xml:space="preserve">      </t>
    </r>
    <r>
      <rPr>
        <sz val="12"/>
        <color theme="1"/>
        <rFont val="Calibri"/>
        <family val="2"/>
        <scheme val="minor"/>
      </rPr>
      <t>Alliage de la tôle : 5052-H36 ; épaisseur 1,6 mm ;</t>
    </r>
  </si>
  <si>
    <t>Déterminez la dimension de la poutre en I standard la plus légère qui supportera la charge en utilisant le « Manuel des propriétés géométriques des sections extrudées en aluminium ».</t>
  </si>
  <si>
    <r>
      <t>1.</t>
    </r>
    <r>
      <rPr>
        <sz val="7"/>
        <color theme="1"/>
        <rFont val="Times New Roman"/>
        <family val="1"/>
      </rPr>
      <t xml:space="preserve">      </t>
    </r>
    <r>
      <rPr>
        <sz val="12"/>
        <color theme="1"/>
        <rFont val="Calibri"/>
        <family val="2"/>
        <scheme val="minor"/>
      </rPr>
      <t>Charge uniforme de 65,6 kN/m (non pondérée) y compris le poids propre ;</t>
    </r>
  </si>
  <si>
    <r>
      <t>2.</t>
    </r>
    <r>
      <rPr>
        <sz val="7"/>
        <color theme="1"/>
        <rFont val="Times New Roman"/>
        <family val="1"/>
      </rPr>
      <t xml:space="preserve">      </t>
    </r>
    <r>
      <rPr>
        <sz val="12"/>
        <color theme="1"/>
        <rFont val="Calibri"/>
        <family val="2"/>
        <scheme val="minor"/>
      </rPr>
      <t>Longueur de la poutre 4,88 m avec support latéral continu (pas de déversement possible) ;</t>
    </r>
  </si>
  <si>
    <r>
      <t>3.</t>
    </r>
    <r>
      <rPr>
        <sz val="7"/>
        <color theme="1"/>
        <rFont val="Times New Roman"/>
        <family val="1"/>
      </rPr>
      <t xml:space="preserve">      </t>
    </r>
    <r>
      <rPr>
        <sz val="12"/>
        <color theme="1"/>
        <rFont val="Calibri"/>
        <family val="2"/>
        <scheme val="minor"/>
      </rPr>
      <t>Espacement entre les appuis : 1,22 m c.c. ;</t>
    </r>
  </si>
  <si>
    <r>
      <t>5.</t>
    </r>
    <r>
      <rPr>
        <sz val="7"/>
        <color theme="1"/>
        <rFont val="Times New Roman"/>
        <family val="1"/>
      </rPr>
      <t xml:space="preserve">      </t>
    </r>
    <r>
      <rPr>
        <sz val="12"/>
        <color theme="1"/>
        <rFont val="Calibri"/>
        <family val="2"/>
        <scheme val="minor"/>
      </rPr>
      <t>Norme : CSA S157-17 ;</t>
    </r>
  </si>
  <si>
    <r>
      <t>7.</t>
    </r>
    <r>
      <rPr>
        <sz val="7"/>
        <color theme="1"/>
        <rFont val="Times New Roman"/>
        <family val="1"/>
      </rPr>
      <t xml:space="preserve">      </t>
    </r>
    <r>
      <rPr>
        <sz val="12"/>
        <color theme="1"/>
        <rFont val="Calibri"/>
        <family val="2"/>
        <scheme val="minor"/>
      </rPr>
      <t>Chargement :</t>
    </r>
  </si>
  <si>
    <r>
      <t>a.</t>
    </r>
    <r>
      <rPr>
        <sz val="7"/>
        <color theme="1"/>
        <rFont val="Times New Roman"/>
        <family val="1"/>
      </rPr>
      <t xml:space="preserve">      </t>
    </r>
    <r>
      <rPr>
        <sz val="12"/>
        <color theme="1"/>
        <rFont val="Calibri"/>
        <family val="2"/>
        <scheme val="minor"/>
      </rPr>
      <t>Charge permanente 20% (13,12 kN/m) ;</t>
    </r>
  </si>
  <si>
    <r>
      <t>b.</t>
    </r>
    <r>
      <rPr>
        <sz val="7"/>
        <color theme="1"/>
        <rFont val="Times New Roman"/>
        <family val="1"/>
      </rPr>
      <t xml:space="preserve">      </t>
    </r>
    <r>
      <rPr>
        <sz val="12"/>
        <color theme="1"/>
        <rFont val="Calibri"/>
        <family val="2"/>
        <scheme val="minor"/>
      </rPr>
      <t>Surcharge 80% (52,48 kN/m).</t>
    </r>
  </si>
  <si>
    <r>
      <t>3.</t>
    </r>
    <r>
      <rPr>
        <sz val="7"/>
        <color theme="1"/>
        <rFont val="Times New Roman"/>
        <family val="1"/>
      </rPr>
      <t xml:space="preserve">      </t>
    </r>
    <r>
      <rPr>
        <sz val="12"/>
        <color theme="1"/>
        <rFont val="Calibri"/>
        <family val="2"/>
        <scheme val="minor"/>
      </rPr>
      <t>Norme : CSA S157-17 ;</t>
    </r>
  </si>
  <si>
    <r>
      <t>4.</t>
    </r>
    <r>
      <rPr>
        <sz val="7"/>
        <color theme="1"/>
        <rFont val="Times New Roman"/>
        <family val="1"/>
      </rPr>
      <t xml:space="preserve">      </t>
    </r>
    <r>
      <rPr>
        <sz val="12"/>
        <color theme="1"/>
        <rFont val="Calibri"/>
        <family val="2"/>
        <scheme val="minor"/>
      </rPr>
      <t>Type de structure : bâtiment ;</t>
    </r>
  </si>
  <si>
    <r>
      <t>5.</t>
    </r>
    <r>
      <rPr>
        <sz val="7"/>
        <color theme="1"/>
        <rFont val="Times New Roman"/>
        <family val="1"/>
      </rPr>
      <t xml:space="preserve">      </t>
    </r>
    <r>
      <rPr>
        <sz val="12"/>
        <color theme="1"/>
        <rFont val="Calibri"/>
        <family val="2"/>
        <scheme val="minor"/>
      </rPr>
      <t>Chargement :</t>
    </r>
  </si>
  <si>
    <r>
      <t>1.</t>
    </r>
    <r>
      <rPr>
        <sz val="7"/>
        <color theme="1"/>
        <rFont val="Calibri"/>
        <family val="2"/>
        <scheme val="minor"/>
      </rPr>
      <t xml:space="preserve">      </t>
    </r>
    <r>
      <rPr>
        <sz val="12"/>
        <color theme="1"/>
        <rFont val="Calibri"/>
        <family val="2"/>
        <scheme val="minor"/>
      </rPr>
      <t>Charge axiale non pondérée 5,3 kN ;</t>
    </r>
  </si>
  <si>
    <r>
      <t>2.</t>
    </r>
    <r>
      <rPr>
        <sz val="7"/>
        <color theme="1"/>
        <rFont val="Calibri"/>
        <family val="2"/>
        <scheme val="minor"/>
      </rPr>
      <t xml:space="preserve">      </t>
    </r>
    <r>
      <rPr>
        <sz val="12"/>
        <color theme="1"/>
        <rFont val="Calibri"/>
        <family val="2"/>
        <scheme val="minor"/>
      </rPr>
      <t>Alliage : 5052-H36 ;</t>
    </r>
  </si>
  <si>
    <r>
      <t>3.</t>
    </r>
    <r>
      <rPr>
        <sz val="7"/>
        <color theme="1"/>
        <rFont val="Calibri"/>
        <family val="2"/>
        <scheme val="minor"/>
      </rPr>
      <t xml:space="preserve">      </t>
    </r>
    <r>
      <rPr>
        <sz val="12"/>
        <color theme="1"/>
        <rFont val="Calibri"/>
        <family val="2"/>
        <scheme val="minor"/>
      </rPr>
      <t>Norme : CSA S157-17 ;</t>
    </r>
  </si>
  <si>
    <r>
      <t>4.</t>
    </r>
    <r>
      <rPr>
        <sz val="7"/>
        <color theme="1"/>
        <rFont val="Calibri"/>
        <family val="2"/>
        <scheme val="minor"/>
      </rPr>
      <t xml:space="preserve">      </t>
    </r>
    <r>
      <rPr>
        <sz val="12"/>
        <color theme="1"/>
        <rFont val="Calibri"/>
        <family val="2"/>
        <scheme val="minor"/>
      </rPr>
      <t>Type de structure : bâtiment ;</t>
    </r>
  </si>
  <si>
    <r>
      <t>5.</t>
    </r>
    <r>
      <rPr>
        <sz val="7"/>
        <color theme="1"/>
        <rFont val="Calibri"/>
        <family val="2"/>
        <scheme val="minor"/>
      </rPr>
      <t xml:space="preserve">      </t>
    </r>
    <r>
      <rPr>
        <sz val="12"/>
        <color theme="1"/>
        <rFont val="Calibri"/>
        <family val="2"/>
        <scheme val="minor"/>
      </rPr>
      <t>Chargement :</t>
    </r>
  </si>
  <si>
    <r>
      <t>a.</t>
    </r>
    <r>
      <rPr>
        <sz val="7"/>
        <color theme="1"/>
        <rFont val="Calibri"/>
        <family val="2"/>
        <scheme val="minor"/>
      </rPr>
      <t xml:space="preserve">      </t>
    </r>
    <r>
      <rPr>
        <sz val="12"/>
        <color theme="1"/>
        <rFont val="Calibri"/>
        <family val="2"/>
        <scheme val="minor"/>
      </rPr>
      <t>Charge permanente 20% (1,06 kN) ;</t>
    </r>
  </si>
  <si>
    <r>
      <t>b.</t>
    </r>
    <r>
      <rPr>
        <sz val="7"/>
        <color theme="1"/>
        <rFont val="Calibri"/>
        <family val="2"/>
        <scheme val="minor"/>
      </rPr>
      <t xml:space="preserve">      </t>
    </r>
    <r>
      <rPr>
        <sz val="12"/>
        <color theme="1"/>
        <rFont val="Calibri"/>
        <family val="2"/>
        <scheme val="minor"/>
      </rPr>
      <t>Surcharge 80% (4,24 kN).</t>
    </r>
  </si>
  <si>
    <r>
      <t>1.</t>
    </r>
    <r>
      <rPr>
        <sz val="7"/>
        <color theme="1"/>
        <rFont val="Times New Roman"/>
        <family val="1"/>
      </rPr>
      <t xml:space="preserve">      </t>
    </r>
    <r>
      <rPr>
        <sz val="12"/>
        <color theme="1"/>
        <rFont val="Calibri"/>
        <family val="2"/>
        <scheme val="minor"/>
      </rPr>
      <t>Charge axiale non pondérée 20 kN;</t>
    </r>
  </si>
  <si>
    <r>
      <t>2.</t>
    </r>
    <r>
      <rPr>
        <sz val="7"/>
        <color theme="1"/>
        <rFont val="Times New Roman"/>
        <family val="1"/>
      </rPr>
      <t xml:space="preserve">      </t>
    </r>
    <r>
      <rPr>
        <sz val="12"/>
        <color theme="1"/>
        <rFont val="Calibri"/>
        <family val="2"/>
        <scheme val="minor"/>
      </rPr>
      <t>Alliage : 6061-T6 ;</t>
    </r>
  </si>
  <si>
    <r>
      <t>a.</t>
    </r>
    <r>
      <rPr>
        <sz val="7"/>
        <color theme="1"/>
        <rFont val="Times New Roman"/>
        <family val="1"/>
      </rPr>
      <t xml:space="preserve">      </t>
    </r>
    <r>
      <rPr>
        <sz val="12"/>
        <color theme="1"/>
        <rFont val="Calibri"/>
        <family val="2"/>
        <scheme val="minor"/>
      </rPr>
      <t>Charge permanente 20% (4 kN) ;</t>
    </r>
  </si>
  <si>
    <r>
      <t>b.</t>
    </r>
    <r>
      <rPr>
        <sz val="7"/>
        <color theme="1"/>
        <rFont val="Times New Roman"/>
        <family val="1"/>
      </rPr>
      <t xml:space="preserve">      </t>
    </r>
    <r>
      <rPr>
        <sz val="12"/>
        <color theme="1"/>
        <rFont val="Calibri"/>
        <family val="2"/>
        <scheme val="minor"/>
      </rPr>
      <t>Surcharge 80% (16 kN).</t>
    </r>
  </si>
  <si>
    <t>Exemple 1</t>
  </si>
  <si>
    <t>Exemple 2</t>
  </si>
  <si>
    <t>Exemple 3</t>
  </si>
  <si>
    <t>Exemple 4</t>
  </si>
  <si>
    <t>Exemple 5</t>
  </si>
  <si>
    <t>Exemple 6</t>
  </si>
  <si>
    <t>Exemple 7</t>
  </si>
  <si>
    <t>Barre extrudée en tension</t>
  </si>
  <si>
    <t>Exemple 2 : Courroie rectangulaire en tension</t>
  </si>
  <si>
    <t>Courroie rectangulaire en tension</t>
  </si>
  <si>
    <t xml:space="preserve">Numéro </t>
  </si>
  <si>
    <t>Nom de l'exemple</t>
  </si>
  <si>
    <t>Flexion d'une poutre en I sur 5 appuis</t>
  </si>
  <si>
    <t>Tube carrée en flexion</t>
  </si>
  <si>
    <t>Tube en flexion/cisaillement soudé à la base</t>
  </si>
  <si>
    <t>Plaque en flexion</t>
  </si>
  <si>
    <t>Résistance en cisaillement et pression diamétrale sur des rivets</t>
  </si>
  <si>
    <t>Titre de la référence</t>
  </si>
  <si>
    <t>Code</t>
  </si>
  <si>
    <t>À suivre…</t>
  </si>
  <si>
    <t>Déterminez le diamètre de la plus petite tige standard qui résistera en toute sécurité à la charge.</t>
  </si>
  <si>
    <t>1 pouce =</t>
  </si>
  <si>
    <t>1 m =</t>
  </si>
  <si>
    <t>1 kg=</t>
  </si>
  <si>
    <t>1 ksi=</t>
  </si>
  <si>
    <t>1kip=</t>
  </si>
  <si>
    <t>1 k-po =</t>
  </si>
  <si>
    <t>po</t>
  </si>
  <si>
    <t>lb</t>
  </si>
  <si>
    <t>MPa</t>
  </si>
  <si>
    <t>kN</t>
  </si>
  <si>
    <t>kN-m</t>
  </si>
  <si>
    <r>
      <t xml:space="preserve">&gt; </t>
    </r>
    <r>
      <rPr>
        <i/>
        <sz val="12"/>
        <color theme="1"/>
        <rFont val="Calibri"/>
        <family val="2"/>
        <scheme val="minor"/>
      </rPr>
      <t>d</t>
    </r>
    <r>
      <rPr>
        <sz val="12"/>
        <color theme="1"/>
        <rFont val="Calibri"/>
        <family val="2"/>
        <scheme val="minor"/>
      </rPr>
      <t xml:space="preserve"> = 13,1 mm OK!</t>
    </r>
  </si>
  <si>
    <r>
      <t xml:space="preserve">&gt; </t>
    </r>
    <r>
      <rPr>
        <i/>
        <sz val="12"/>
        <color theme="1"/>
        <rFont val="Calibri"/>
        <family val="2"/>
        <scheme val="minor"/>
      </rPr>
      <t>d</t>
    </r>
    <r>
      <rPr>
        <sz val="12"/>
        <color theme="1"/>
        <rFont val="Calibri"/>
        <family val="2"/>
        <scheme val="minor"/>
      </rPr>
      <t xml:space="preserve"> = 13,8 mm OK!</t>
    </r>
  </si>
  <si>
    <t xml:space="preserve">CSA S157-17 p.40, Tableau 1 </t>
  </si>
  <si>
    <t>CSA S157-17 p.49, Article 6.4 a)</t>
  </si>
  <si>
    <t>CSA S157-17 p.49, Article 6.4 b)</t>
  </si>
  <si>
    <t>CSA S157-17 p.43, Article 6.4 a)</t>
  </si>
  <si>
    <t>CSA S157-17 p.45, Article 5.2.1.b)</t>
  </si>
  <si>
    <t>CSA S157-17 p.55, Article 7.5.3.2</t>
  </si>
  <si>
    <t>CSA S157-17 p.65, Article 10.1.2</t>
  </si>
  <si>
    <t>CSA S157-17 p.70, Article 11.1.c)</t>
  </si>
  <si>
    <t>CSA S157-17 p.53, Article 7.5.2.1</t>
  </si>
  <si>
    <t>CSA S157-17 p.70, Article 11.1.a)</t>
  </si>
  <si>
    <t>CSA S157-17 p.65, Article 10.1.3</t>
  </si>
  <si>
    <t>CSA S157-17 p.71, Article 11.1.2.c)</t>
  </si>
  <si>
    <t>CSA S157-17 p.74, Article 12.1.2</t>
  </si>
  <si>
    <t>CSA S157-17 p.49, Article 6.4.a)</t>
  </si>
  <si>
    <t>CSA S157-17 p.54, Article 7.5.2.2</t>
  </si>
  <si>
    <t>CSA S157-17 p.50, Article 7.3.3.1</t>
  </si>
  <si>
    <t>CSA S157-17 p.65, Article 11.2c) ii)</t>
  </si>
  <si>
    <t>CSA S157-17 p.65, Article 12.1.2</t>
  </si>
  <si>
    <t>CSA S157-17 p.77, Article 12.3a)</t>
  </si>
  <si>
    <t>CSA  S157-17 p.43, Tableau 1</t>
  </si>
  <si>
    <t>CSA  S157-17 p.47, Tableau 3</t>
  </si>
  <si>
    <t>CSA S157-17 p.49, Article 6.4.b)</t>
  </si>
  <si>
    <t xml:space="preserve">CSA S157-17, Tableau 1 </t>
  </si>
  <si>
    <t>CSA S157-17 p.45, Article 5.2.1.c)</t>
  </si>
  <si>
    <t>CSA S157-17 p.40, Tableau 1</t>
  </si>
  <si>
    <t>CSA S157-17 p.93, Article 16.3.1</t>
  </si>
  <si>
    <t>CSA S157-17 p.94, Article 16.4.1</t>
  </si>
  <si>
    <t>LISTE DES EXEMPLES</t>
  </si>
  <si>
    <t>CONVERSION D'UNITÉS</t>
  </si>
  <si>
    <t>CSA S157-17</t>
  </si>
  <si>
    <r>
      <t>Facteur de résistance ɸ</t>
    </r>
    <r>
      <rPr>
        <b/>
        <vertAlign val="subscript"/>
        <sz val="10.199999999999999"/>
        <color theme="1"/>
        <rFont val="Calibri"/>
        <family val="2"/>
      </rPr>
      <t>R</t>
    </r>
  </si>
  <si>
    <r>
      <t xml:space="preserve">&gt; </t>
    </r>
    <r>
      <rPr>
        <i/>
        <sz val="12"/>
        <color theme="1"/>
        <rFont val="Calibri"/>
        <family val="2"/>
        <scheme val="minor"/>
      </rPr>
      <t>t</t>
    </r>
    <r>
      <rPr>
        <sz val="12"/>
        <color theme="1"/>
        <rFont val="Calibri"/>
        <family val="2"/>
        <scheme val="minor"/>
      </rPr>
      <t xml:space="preserve"> = 1,681 mm OK!</t>
    </r>
  </si>
  <si>
    <r>
      <t xml:space="preserve">&gt; </t>
    </r>
    <r>
      <rPr>
        <i/>
        <sz val="12"/>
        <color theme="1"/>
        <rFont val="Calibri"/>
        <family val="2"/>
        <scheme val="minor"/>
      </rPr>
      <t>t</t>
    </r>
    <r>
      <rPr>
        <sz val="12"/>
        <color theme="1"/>
        <rFont val="Calibri"/>
        <family val="2"/>
        <scheme val="minor"/>
      </rPr>
      <t xml:space="preserve"> = 1,582 mm OK!</t>
    </r>
  </si>
  <si>
    <r>
      <t xml:space="preserve">Épaisseur </t>
    </r>
    <r>
      <rPr>
        <b/>
        <i/>
        <sz val="12"/>
        <color theme="1"/>
        <rFont val="Calibri"/>
        <family val="2"/>
        <scheme val="minor"/>
      </rPr>
      <t xml:space="preserve">t minimale </t>
    </r>
    <r>
      <rPr>
        <b/>
        <sz val="12"/>
        <color theme="1"/>
        <rFont val="Calibri"/>
        <family val="2"/>
        <scheme val="minor"/>
      </rPr>
      <t>(mm)</t>
    </r>
  </si>
  <si>
    <r>
      <t xml:space="preserve">Épaisseur </t>
    </r>
    <r>
      <rPr>
        <b/>
        <i/>
        <sz val="12"/>
        <color theme="1"/>
        <rFont val="Calibri"/>
        <family val="2"/>
        <scheme val="minor"/>
      </rPr>
      <t>t minimale</t>
    </r>
    <r>
      <rPr>
        <b/>
        <sz val="12"/>
        <color theme="1"/>
        <rFont val="Calibri"/>
        <family val="2"/>
        <scheme val="minor"/>
      </rPr>
      <t xml:space="preserve"> (po)</t>
    </r>
  </si>
  <si>
    <r>
      <t xml:space="preserve">Épaisseur </t>
    </r>
    <r>
      <rPr>
        <b/>
        <i/>
        <sz val="12"/>
        <color theme="1"/>
        <rFont val="Calibri"/>
        <family val="2"/>
        <scheme val="minor"/>
      </rPr>
      <t>t minimale</t>
    </r>
    <r>
      <rPr>
        <b/>
        <sz val="12"/>
        <color theme="1"/>
        <rFont val="Calibri"/>
        <family val="2"/>
        <scheme val="minor"/>
      </rPr>
      <t>(mm)</t>
    </r>
  </si>
  <si>
    <r>
      <t xml:space="preserve">Épaisseur </t>
    </r>
    <r>
      <rPr>
        <b/>
        <i/>
        <sz val="12"/>
        <color theme="1"/>
        <rFont val="Calibri"/>
        <family val="2"/>
        <scheme val="minor"/>
      </rPr>
      <t>t</t>
    </r>
    <r>
      <rPr>
        <b/>
        <sz val="12"/>
        <color theme="1"/>
        <rFont val="Calibri"/>
        <family val="2"/>
        <scheme val="minor"/>
      </rPr>
      <t xml:space="preserve"> minimale(po)</t>
    </r>
  </si>
  <si>
    <t>Manuel des extrusions en aluminium 2021</t>
  </si>
  <si>
    <t>Manuel des propriétés géométriques des sections extrudées en aluminium 2021</t>
  </si>
  <si>
    <t>Manuel des extrusions en aluminium 2021, Profilé en I d'Hydro Aluminium ou Extrudex</t>
  </si>
  <si>
    <t>Référence : 
D Conciatori, 2016, « Formulaire technique pour les poutres isostatiques et hyperstatiques », Université Laval, p.36</t>
  </si>
  <si>
    <t xml:space="preserve">CSA S157-17 , Tableau 1 </t>
  </si>
  <si>
    <t>Équations appliquées :</t>
  </si>
  <si>
    <t>On choisit le profilé Extrudex V-18636 HSS 76 x 76 x 3,2 du Manuel des extrusions en aluminium 2021.</t>
  </si>
  <si>
    <t>Manuel des extrusions en aluminium 2021, Tubes carrés en coin rond d'Extrudex</t>
  </si>
  <si>
    <t xml:space="preserve">Dimension extérieure (mm) </t>
  </si>
  <si>
    <t xml:space="preserve">Épaisseur (mm) </t>
  </si>
  <si>
    <r>
      <t>Sx (mm</t>
    </r>
    <r>
      <rPr>
        <vertAlign val="superscript"/>
        <sz val="12"/>
        <color theme="1"/>
        <rFont val="Calibri"/>
        <family val="2"/>
        <scheme val="minor"/>
      </rPr>
      <t>3</t>
    </r>
    <r>
      <rPr>
        <sz val="12"/>
        <color theme="1"/>
        <rFont val="Calibri"/>
        <family val="2"/>
        <scheme val="minor"/>
      </rPr>
      <t xml:space="preserve">) </t>
    </r>
  </si>
  <si>
    <r>
      <t>5.</t>
    </r>
    <r>
      <rPr>
        <sz val="7"/>
        <color theme="1"/>
        <rFont val="Times New Roman"/>
        <family val="1"/>
      </rPr>
      <t xml:space="preserve">      </t>
    </r>
    <r>
      <rPr>
        <sz val="12"/>
        <color theme="1"/>
        <rFont val="Calibri"/>
        <family val="2"/>
        <scheme val="minor"/>
      </rPr>
      <t>Norme : ADM, Specification for Aluminum Structures  et S157-17;</t>
    </r>
  </si>
  <si>
    <r>
      <t>b.</t>
    </r>
    <r>
      <rPr>
        <sz val="7"/>
        <color theme="1"/>
        <rFont val="Times New Roman"/>
        <family val="1"/>
      </rPr>
      <t xml:space="preserve">      </t>
    </r>
    <r>
      <rPr>
        <sz val="12"/>
        <color theme="1"/>
        <rFont val="Calibri"/>
        <family val="2"/>
        <scheme val="minor"/>
      </rPr>
      <t>Surcharge 1 kN.</t>
    </r>
  </si>
  <si>
    <t>Trouvez la section tubulaire de forme ronde qui supportera la charge en toute sécurité en utilisant le « Manuel des propriétés géométriques des sections extrudées en aluminium 2021 ». La conception se fera sur le calcul aux états limites à l’aide de l’Aluminium Design Manual et de la norme S157-17.</t>
  </si>
  <si>
    <t>On choisit le tube d'Hydro Aluminium AH-07021 HSS-76x3 du Manuel des extrusions en aluminium 2021.</t>
  </si>
  <si>
    <r>
      <t>OK! Puisque b</t>
    </r>
    <r>
      <rPr>
        <vertAlign val="subscript"/>
        <sz val="12"/>
        <color theme="1"/>
        <rFont val="Calibri"/>
        <family val="2"/>
        <scheme val="minor"/>
      </rPr>
      <t>r</t>
    </r>
    <r>
      <rPr>
        <sz val="12"/>
        <color theme="1"/>
        <rFont val="Calibri"/>
        <family val="2"/>
        <scheme val="minor"/>
      </rPr>
      <t xml:space="preserve"> = 38,2 kN/m &gt; w</t>
    </r>
    <r>
      <rPr>
        <vertAlign val="subscript"/>
        <sz val="12"/>
        <color theme="1"/>
        <rFont val="Calibri"/>
        <family val="2"/>
        <scheme val="minor"/>
      </rPr>
      <t xml:space="preserve">f </t>
    </r>
    <r>
      <rPr>
        <sz val="12"/>
        <color theme="1"/>
        <rFont val="Calibri"/>
        <family val="2"/>
        <scheme val="minor"/>
      </rPr>
      <t>=23,3 kN/m</t>
    </r>
  </si>
  <si>
    <r>
      <t xml:space="preserve">Tôle d'épaisseur </t>
    </r>
    <r>
      <rPr>
        <i/>
        <sz val="12"/>
        <color theme="1"/>
        <rFont val="Calibri"/>
        <family val="2"/>
        <scheme val="minor"/>
      </rPr>
      <t>t</t>
    </r>
    <r>
      <rPr>
        <sz val="12"/>
        <color theme="1"/>
        <rFont val="Calibri"/>
        <family val="2"/>
        <scheme val="minor"/>
      </rPr>
      <t xml:space="preserve"> (mm)</t>
    </r>
  </si>
  <si>
    <t>Norme CSA S157-17 Calcul de la résistance mécanique des 
éléments en aluminium</t>
  </si>
  <si>
    <t>DOCUMENTS À CONSULTER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</si>
</sst>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36">
    <font>
      <sz val="12"/>
      <color theme="1"/>
      <name val="Calibri"/>
      <family val="2"/>
      <scheme val="minor"/>
    </font>
    <font>
      <b/>
      <sz val="12"/>
      <color theme="1"/>
      <name val="Calibri"/>
      <family val="2"/>
      <scheme val="minor"/>
    </font>
    <font>
      <sz val="11"/>
      <color theme="1"/>
      <name val="Times New Roman"/>
      <family val="1"/>
    </font>
    <font>
      <b/>
      <vertAlign val="superscript"/>
      <sz val="12"/>
      <color theme="1"/>
      <name val="Calibri"/>
      <family val="2"/>
      <scheme val="minor"/>
    </font>
    <font>
      <b/>
      <i/>
      <sz val="12"/>
      <color theme="1"/>
      <name val="Calibri"/>
      <family val="2"/>
      <scheme val="minor"/>
    </font>
    <font>
      <b/>
      <i/>
      <vertAlign val="subscript"/>
      <sz val="12"/>
      <color theme="1"/>
      <name val="Calibri"/>
      <family val="2"/>
      <scheme val="minor"/>
    </font>
    <font>
      <sz val="10"/>
      <color theme="1"/>
      <name val="Calibri"/>
      <family val="2"/>
      <scheme val="minor"/>
    </font>
    <font>
      <b/>
      <sz val="12"/>
      <color theme="1"/>
      <name val="Calibri"/>
      <family val="2"/>
    </font>
    <font>
      <b/>
      <vertAlign val="subscript"/>
      <sz val="10.199999999999999"/>
      <color theme="1"/>
      <name val="Calibri"/>
      <family val="2"/>
    </font>
    <font>
      <sz val="12"/>
      <color theme="1"/>
      <name val="Calibri"/>
      <family val="2"/>
    </font>
    <font>
      <u/>
      <sz val="12"/>
      <color theme="10"/>
      <name val="Calibri"/>
      <family val="2"/>
      <scheme val="minor"/>
    </font>
    <font>
      <vertAlign val="subscript"/>
      <sz val="12"/>
      <color theme="1"/>
      <name val="Calibri"/>
      <family val="2"/>
      <scheme val="minor"/>
    </font>
    <font>
      <vertAlign val="superscript"/>
      <sz val="12"/>
      <color theme="1"/>
      <name val="Calibri"/>
      <family val="2"/>
      <scheme val="minor"/>
    </font>
    <font>
      <i/>
      <sz val="12"/>
      <color theme="1"/>
      <name val="Calibri"/>
      <family val="2"/>
    </font>
    <font>
      <i/>
      <vertAlign val="subscript"/>
      <sz val="10.199999999999999"/>
      <color theme="1"/>
      <name val="Calibri"/>
      <family val="2"/>
    </font>
    <font>
      <sz val="12"/>
      <name val="Calibri"/>
      <family val="2"/>
      <scheme val="minor"/>
    </font>
    <font>
      <sz val="11"/>
      <color theme="1"/>
      <name val="Calibri "/>
    </font>
    <font>
      <sz val="7"/>
      <color theme="1"/>
      <name val="Calibri "/>
    </font>
    <font>
      <b/>
      <vertAlign val="subscript"/>
      <sz val="12"/>
      <color theme="1"/>
      <name val="Calibri"/>
      <family val="2"/>
      <scheme val="minor"/>
    </font>
    <font>
      <i/>
      <sz val="12"/>
      <color theme="1"/>
      <name val="Calibri"/>
      <family val="2"/>
      <scheme val="minor"/>
    </font>
    <font>
      <sz val="12"/>
      <color theme="1"/>
      <name val="Symbol"/>
      <family val="1"/>
      <charset val="2"/>
    </font>
    <font>
      <sz val="12"/>
      <color theme="1"/>
      <name val="Calibri "/>
    </font>
    <font>
      <i/>
      <vertAlign val="subscript"/>
      <sz val="12"/>
      <color theme="1"/>
      <name val="Calibri"/>
      <family val="2"/>
      <scheme val="minor"/>
    </font>
    <font>
      <sz val="10.199999999999999"/>
      <color theme="1"/>
      <name val="Calibri"/>
      <family val="2"/>
      <scheme val="minor"/>
    </font>
    <font>
      <sz val="7"/>
      <color theme="1"/>
      <name val="Calibri"/>
      <family val="2"/>
      <scheme val="minor"/>
    </font>
    <font>
      <b/>
      <sz val="20"/>
      <color theme="1"/>
      <name val="Calibri"/>
      <family val="2"/>
      <scheme val="minor"/>
    </font>
    <font>
      <b/>
      <sz val="20"/>
      <color theme="0"/>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u/>
      <sz val="14"/>
      <color theme="0"/>
      <name val="Calibri"/>
      <family val="2"/>
      <scheme val="minor"/>
    </font>
    <font>
      <b/>
      <sz val="14"/>
      <color theme="0"/>
      <name val="Calibri"/>
      <family val="2"/>
      <scheme val="minor"/>
    </font>
    <font>
      <b/>
      <sz val="22"/>
      <color theme="1"/>
      <name val="Calibri"/>
      <family val="2"/>
      <scheme val="minor"/>
    </font>
    <font>
      <sz val="7"/>
      <color theme="1"/>
      <name val="Times New Roman"/>
      <family val="1"/>
    </font>
    <font>
      <sz val="8"/>
      <color theme="1"/>
      <name val="Calibri"/>
      <family val="2"/>
      <scheme val="minor"/>
    </font>
    <font>
      <b/>
      <sz val="16"/>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theme="0" tint="-0.14999847407452621"/>
      </patternFill>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218">
    <xf numFmtId="0" fontId="0" fillId="0" borderId="0" xfId="0"/>
    <xf numFmtId="0" fontId="1" fillId="0" borderId="0" xfId="0" applyFont="1"/>
    <xf numFmtId="164" fontId="0" fillId="0" borderId="0" xfId="0" applyNumberFormat="1"/>
    <xf numFmtId="2" fontId="0" fillId="0" borderId="0" xfId="0" applyNumberFormat="1"/>
    <xf numFmtId="0" fontId="0" fillId="0" borderId="0" xfId="0"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0" fontId="0" fillId="0" borderId="5" xfId="0" applyBorder="1"/>
    <xf numFmtId="165" fontId="0" fillId="0" borderId="0" xfId="0" applyNumberFormat="1"/>
    <xf numFmtId="0" fontId="0" fillId="0" borderId="6" xfId="0" applyBorder="1"/>
    <xf numFmtId="0" fontId="0" fillId="0" borderId="7" xfId="0" applyBorder="1"/>
    <xf numFmtId="0" fontId="0" fillId="0" borderId="8" xfId="0" applyBorder="1"/>
    <xf numFmtId="0" fontId="0" fillId="0" borderId="8" xfId="0" applyBorder="1" applyAlignment="1">
      <alignment horizontal="center"/>
    </xf>
    <xf numFmtId="0" fontId="1" fillId="0" borderId="0" xfId="0" applyFont="1" applyAlignment="1">
      <alignment horizontal="center"/>
    </xf>
    <xf numFmtId="166" fontId="0" fillId="0" borderId="0" xfId="0" applyNumberFormat="1"/>
    <xf numFmtId="0" fontId="0" fillId="0" borderId="0" xfId="0" applyAlignment="1">
      <alignment horizontal="right"/>
    </xf>
    <xf numFmtId="0" fontId="1" fillId="0" borderId="0" xfId="0" applyFont="1" applyAlignment="1">
      <alignment horizontal="right"/>
    </xf>
    <xf numFmtId="164" fontId="0" fillId="0" borderId="5" xfId="0" applyNumberFormat="1" applyBorder="1"/>
    <xf numFmtId="165" fontId="0" fillId="0" borderId="5" xfId="0" applyNumberFormat="1" applyBorder="1"/>
    <xf numFmtId="0" fontId="0" fillId="3" borderId="5" xfId="0" applyFill="1" applyBorder="1"/>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164" fontId="15" fillId="0" borderId="5" xfId="0" applyNumberFormat="1" applyFont="1" applyBorder="1"/>
    <xf numFmtId="2" fontId="0" fillId="0" borderId="5" xfId="0" applyNumberFormat="1" applyBorder="1"/>
    <xf numFmtId="1" fontId="0" fillId="0" borderId="0" xfId="0" applyNumberFormat="1" applyAlignment="1">
      <alignment horizontal="center"/>
    </xf>
    <xf numFmtId="0" fontId="0" fillId="0" borderId="0" xfId="0" applyAlignment="1">
      <alignment horizontal="left" vertical="center" indent="4"/>
    </xf>
    <xf numFmtId="0" fontId="6" fillId="0" borderId="0" xfId="0" applyFont="1" applyAlignment="1">
      <alignment horizontal="center"/>
    </xf>
    <xf numFmtId="0" fontId="0" fillId="0" borderId="0" xfId="0" applyAlignment="1">
      <alignment horizontal="left" vertical="center" indent="8"/>
    </xf>
    <xf numFmtId="0" fontId="0" fillId="0" borderId="5" xfId="0" applyBorder="1" applyAlignment="1">
      <alignment wrapText="1"/>
    </xf>
    <xf numFmtId="0" fontId="0" fillId="0" borderId="5" xfId="0" applyBorder="1" applyAlignment="1">
      <alignment horizontal="center"/>
    </xf>
    <xf numFmtId="0" fontId="1" fillId="4" borderId="5" xfId="0" applyFont="1" applyFill="1" applyBorder="1" applyAlignment="1">
      <alignment horizontal="center"/>
    </xf>
    <xf numFmtId="0" fontId="7" fillId="2" borderId="5" xfId="0" applyFont="1" applyFill="1" applyBorder="1" applyAlignment="1">
      <alignment horizontal="center"/>
    </xf>
    <xf numFmtId="165" fontId="0" fillId="0" borderId="5" xfId="0" applyNumberFormat="1" applyBorder="1" applyAlignment="1">
      <alignment horizontal="center"/>
    </xf>
    <xf numFmtId="165" fontId="0" fillId="0" borderId="9" xfId="0" applyNumberFormat="1" applyBorder="1" applyAlignment="1">
      <alignment horizontal="center"/>
    </xf>
    <xf numFmtId="165" fontId="0" fillId="0" borderId="10" xfId="0" applyNumberFormat="1" applyBorder="1" applyAlignment="1">
      <alignment horizontal="center"/>
    </xf>
    <xf numFmtId="0" fontId="1" fillId="0" borderId="0" xfId="0" applyFont="1" applyAlignment="1">
      <alignment horizontal="left"/>
    </xf>
    <xf numFmtId="0" fontId="1" fillId="0" borderId="0" xfId="0" applyFont="1" applyAlignment="1">
      <alignment horizontal="right" indent="1"/>
    </xf>
    <xf numFmtId="0" fontId="0" fillId="2" borderId="5" xfId="0" applyFill="1" applyBorder="1" applyAlignment="1">
      <alignment horizontal="right"/>
    </xf>
    <xf numFmtId="164" fontId="0" fillId="0" borderId="5" xfId="0" applyNumberFormat="1" applyBorder="1" applyAlignment="1">
      <alignment horizontal="center"/>
    </xf>
    <xf numFmtId="0" fontId="0" fillId="0" borderId="5" xfId="0" applyBorder="1" applyAlignment="1">
      <alignment vertical="center" wrapText="1"/>
    </xf>
    <xf numFmtId="0" fontId="0" fillId="0" borderId="11" xfId="0" applyBorder="1"/>
    <xf numFmtId="0" fontId="0" fillId="0" borderId="12" xfId="0" applyBorder="1" applyAlignment="1">
      <alignment horizontal="center"/>
    </xf>
    <xf numFmtId="0" fontId="0" fillId="0" borderId="13" xfId="0" applyBorder="1" applyAlignment="1">
      <alignment vertical="center" wrapText="1"/>
    </xf>
    <xf numFmtId="1" fontId="0" fillId="0" borderId="14" xfId="0" applyNumberFormat="1" applyBorder="1" applyAlignment="1">
      <alignment horizontal="center" vertical="center"/>
    </xf>
    <xf numFmtId="2" fontId="0" fillId="0" borderId="14" xfId="0" applyNumberFormat="1" applyBorder="1" applyAlignment="1">
      <alignment horizontal="center" vertical="center"/>
    </xf>
    <xf numFmtId="0" fontId="0" fillId="0" borderId="13" xfId="0" applyBorder="1"/>
    <xf numFmtId="0" fontId="0" fillId="0" borderId="15" xfId="0" applyBorder="1" applyAlignment="1">
      <alignment vertical="center" wrapText="1"/>
    </xf>
    <xf numFmtId="165" fontId="0" fillId="0" borderId="16" xfId="0" applyNumberFormat="1" applyBorder="1" applyAlignment="1">
      <alignment horizontal="center"/>
    </xf>
    <xf numFmtId="0" fontId="0" fillId="0" borderId="17" xfId="0" applyBorder="1" applyAlignment="1">
      <alignment vertical="center" wrapText="1"/>
    </xf>
    <xf numFmtId="2" fontId="0" fillId="0" borderId="18" xfId="0" applyNumberFormat="1" applyBorder="1" applyAlignment="1">
      <alignment horizontal="center" vertical="center"/>
    </xf>
    <xf numFmtId="164" fontId="0" fillId="0" borderId="12" xfId="0" applyNumberFormat="1" applyBorder="1" applyAlignment="1">
      <alignment horizontal="center" vertical="center"/>
    </xf>
    <xf numFmtId="165" fontId="0" fillId="0" borderId="14" xfId="0" applyNumberFormat="1" applyBorder="1" applyAlignment="1">
      <alignment horizontal="center" vertical="center"/>
    </xf>
    <xf numFmtId="166" fontId="0" fillId="0" borderId="5" xfId="0" applyNumberFormat="1" applyBorder="1" applyAlignment="1">
      <alignment horizontal="center"/>
    </xf>
    <xf numFmtId="2" fontId="0" fillId="0" borderId="5" xfId="0" applyNumberFormat="1" applyBorder="1" applyAlignment="1">
      <alignment horizontal="center"/>
    </xf>
    <xf numFmtId="0" fontId="0" fillId="0" borderId="5" xfId="0" applyBorder="1" applyAlignment="1">
      <alignment horizontal="right"/>
    </xf>
    <xf numFmtId="0" fontId="1" fillId="0" borderId="5" xfId="0" applyFont="1" applyBorder="1" applyAlignment="1">
      <alignment horizontal="right"/>
    </xf>
    <xf numFmtId="166" fontId="0" fillId="0" borderId="5" xfId="0" applyNumberFormat="1" applyBorder="1"/>
    <xf numFmtId="0" fontId="2" fillId="0" borderId="0" xfId="0" applyFont="1" applyAlignment="1">
      <alignment vertical="center"/>
    </xf>
    <xf numFmtId="165" fontId="0" fillId="0" borderId="0" xfId="0" applyNumberFormat="1" applyAlignment="1">
      <alignment horizontal="right"/>
    </xf>
    <xf numFmtId="0" fontId="16"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center" indent="2"/>
    </xf>
    <xf numFmtId="0" fontId="0" fillId="0" borderId="0" xfId="0" applyAlignment="1">
      <alignment horizontal="left" vertical="center"/>
    </xf>
    <xf numFmtId="165" fontId="0" fillId="0" borderId="5" xfId="0" applyNumberFormat="1" applyBorder="1" applyAlignment="1">
      <alignment horizontal="right"/>
    </xf>
    <xf numFmtId="165" fontId="15" fillId="0" borderId="5" xfId="0" applyNumberFormat="1" applyFont="1" applyBorder="1" applyAlignment="1">
      <alignment horizontal="right"/>
    </xf>
    <xf numFmtId="164" fontId="0" fillId="0" borderId="5" xfId="0" applyNumberFormat="1" applyBorder="1" applyAlignment="1">
      <alignment horizontal="right"/>
    </xf>
    <xf numFmtId="0" fontId="0" fillId="0" borderId="0" xfId="0" applyAlignment="1">
      <alignment vertical="center" wrapText="1"/>
    </xf>
    <xf numFmtId="0" fontId="0" fillId="5" borderId="0" xfId="0" applyFill="1"/>
    <xf numFmtId="0" fontId="0" fillId="0" borderId="14" xfId="0" applyBorder="1"/>
    <xf numFmtId="0" fontId="0" fillId="0" borderId="15" xfId="0" applyBorder="1"/>
    <xf numFmtId="0" fontId="0" fillId="0" borderId="16" xfId="0" applyBorder="1"/>
    <xf numFmtId="0" fontId="21" fillId="0" borderId="14" xfId="0" applyFont="1" applyBorder="1" applyAlignment="1">
      <alignment vertical="center" wrapText="1"/>
    </xf>
    <xf numFmtId="0" fontId="21" fillId="0" borderId="14"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0" fillId="0" borderId="24" xfId="0" applyBorder="1" applyAlignment="1">
      <alignment horizontal="left" vertical="center" indent="4"/>
    </xf>
    <xf numFmtId="0" fontId="0" fillId="0" borderId="24" xfId="0" applyBorder="1" applyAlignment="1">
      <alignment horizontal="left" vertical="center"/>
    </xf>
    <xf numFmtId="0" fontId="0" fillId="5" borderId="1" xfId="0" applyFill="1" applyBorder="1"/>
    <xf numFmtId="0" fontId="0" fillId="5" borderId="29" xfId="0" applyFill="1" applyBorder="1"/>
    <xf numFmtId="0" fontId="0" fillId="2" borderId="26" xfId="0" applyFill="1" applyBorder="1"/>
    <xf numFmtId="0" fontId="1" fillId="2" borderId="27" xfId="0" applyFont="1" applyFill="1" applyBorder="1"/>
    <xf numFmtId="0" fontId="0" fillId="2" borderId="27" xfId="0" applyFill="1" applyBorder="1"/>
    <xf numFmtId="0" fontId="0" fillId="2" borderId="28" xfId="0" applyFill="1" applyBorder="1"/>
    <xf numFmtId="0" fontId="0" fillId="2" borderId="3" xfId="0" applyFill="1" applyBorder="1"/>
    <xf numFmtId="0" fontId="0" fillId="2" borderId="8" xfId="0" applyFill="1" applyBorder="1"/>
    <xf numFmtId="0" fontId="0" fillId="2" borderId="4" xfId="0" applyFill="1" applyBorder="1"/>
    <xf numFmtId="0" fontId="0" fillId="2" borderId="2" xfId="0" applyFill="1" applyBorder="1"/>
    <xf numFmtId="0" fontId="1" fillId="2" borderId="8" xfId="0" applyFont="1" applyFill="1" applyBorder="1" applyAlignment="1">
      <alignment vertical="center"/>
    </xf>
    <xf numFmtId="0" fontId="25" fillId="2" borderId="27" xfId="0" applyFont="1" applyFill="1" applyBorder="1"/>
    <xf numFmtId="0" fontId="25" fillId="6" borderId="26" xfId="0" applyFont="1" applyFill="1" applyBorder="1"/>
    <xf numFmtId="0" fontId="26" fillId="6" borderId="27" xfId="0" applyFont="1" applyFill="1" applyBorder="1"/>
    <xf numFmtId="0" fontId="25" fillId="6" borderId="27" xfId="0" applyFont="1" applyFill="1" applyBorder="1"/>
    <xf numFmtId="0" fontId="28" fillId="6" borderId="1" xfId="0" applyFont="1" applyFill="1" applyBorder="1"/>
    <xf numFmtId="0" fontId="29" fillId="6" borderId="2" xfId="0" applyFont="1" applyFill="1" applyBorder="1"/>
    <xf numFmtId="0" fontId="29" fillId="6" borderId="26" xfId="0" applyFont="1" applyFill="1" applyBorder="1"/>
    <xf numFmtId="0" fontId="30" fillId="6" borderId="27" xfId="0" applyFont="1" applyFill="1" applyBorder="1"/>
    <xf numFmtId="0" fontId="30" fillId="6" borderId="28" xfId="0" applyFont="1" applyFill="1" applyBorder="1"/>
    <xf numFmtId="0" fontId="32" fillId="2" borderId="27" xfId="0" applyFont="1" applyFill="1" applyBorder="1"/>
    <xf numFmtId="0" fontId="25" fillId="5" borderId="26" xfId="0" applyFont="1" applyFill="1" applyBorder="1"/>
    <xf numFmtId="0" fontId="0" fillId="0" borderId="0" xfId="0" applyAlignment="1">
      <alignment horizontal="left" vertical="center" wrapText="1"/>
    </xf>
    <xf numFmtId="0" fontId="25" fillId="6" borderId="28" xfId="0" applyFont="1" applyFill="1" applyBorder="1"/>
    <xf numFmtId="0" fontId="0" fillId="0" borderId="11" xfId="0" applyBorder="1" applyAlignment="1">
      <alignment vertical="center"/>
    </xf>
    <xf numFmtId="0" fontId="0" fillId="0" borderId="12" xfId="0" applyBorder="1" applyAlignment="1">
      <alignment wrapText="1"/>
    </xf>
    <xf numFmtId="0" fontId="0" fillId="0" borderId="15" xfId="0" applyBorder="1" applyAlignment="1">
      <alignment vertical="center"/>
    </xf>
    <xf numFmtId="0" fontId="0" fillId="0" borderId="12" xfId="0" applyBorder="1"/>
    <xf numFmtId="0" fontId="25" fillId="2" borderId="26" xfId="0" applyFont="1" applyFill="1" applyBorder="1"/>
    <xf numFmtId="0" fontId="1" fillId="2" borderId="26" xfId="0" applyFont="1" applyFill="1" applyBorder="1"/>
    <xf numFmtId="0" fontId="0" fillId="0" borderId="5" xfId="0" applyBorder="1" applyAlignment="1">
      <alignment horizontal="left"/>
    </xf>
    <xf numFmtId="1" fontId="0" fillId="0" borderId="5" xfId="0" applyNumberFormat="1" applyBorder="1" applyAlignment="1">
      <alignment horizontal="center"/>
    </xf>
    <xf numFmtId="1" fontId="0" fillId="0" borderId="5" xfId="0" applyNumberFormat="1" applyBorder="1"/>
    <xf numFmtId="0" fontId="1" fillId="0" borderId="5" xfId="0" applyFont="1" applyBorder="1"/>
    <xf numFmtId="0" fontId="20" fillId="0" borderId="5" xfId="0" applyFont="1" applyBorder="1"/>
    <xf numFmtId="0" fontId="1" fillId="2" borderId="31" xfId="0" applyFont="1" applyFill="1" applyBorder="1" applyAlignment="1">
      <alignment horizontal="center"/>
    </xf>
    <xf numFmtId="0" fontId="28" fillId="6" borderId="6" xfId="0" applyFont="1" applyFill="1" applyBorder="1"/>
    <xf numFmtId="0" fontId="29" fillId="6" borderId="7" xfId="0" applyFont="1" applyFill="1" applyBorder="1"/>
    <xf numFmtId="0" fontId="28" fillId="6" borderId="26" xfId="0" applyFont="1" applyFill="1" applyBorder="1"/>
    <xf numFmtId="0" fontId="29" fillId="6" borderId="28" xfId="0" applyFont="1" applyFill="1" applyBorder="1"/>
    <xf numFmtId="0" fontId="28" fillId="6" borderId="26" xfId="0" applyFont="1" applyFill="1" applyBorder="1" applyAlignment="1">
      <alignment vertical="center"/>
    </xf>
    <xf numFmtId="0" fontId="28" fillId="6" borderId="28" xfId="0" applyFont="1" applyFill="1" applyBorder="1" applyAlignment="1">
      <alignment vertical="center"/>
    </xf>
    <xf numFmtId="0" fontId="34" fillId="0" borderId="0" xfId="0" applyFont="1" applyAlignment="1">
      <alignment vertical="center"/>
    </xf>
    <xf numFmtId="0" fontId="27" fillId="0" borderId="1" xfId="0" applyFont="1" applyBorder="1" applyAlignment="1">
      <alignment horizontal="left" vertical="center"/>
    </xf>
    <xf numFmtId="0" fontId="0" fillId="0" borderId="2" xfId="0" applyBorder="1" applyAlignment="1">
      <alignment vertical="center"/>
    </xf>
    <xf numFmtId="0" fontId="27" fillId="0" borderId="24" xfId="0" applyFont="1" applyBorder="1" applyAlignment="1">
      <alignment horizontal="left" vertical="center"/>
    </xf>
    <xf numFmtId="0" fontId="0" fillId="0" borderId="34" xfId="0" applyBorder="1" applyAlignment="1">
      <alignment vertical="center"/>
    </xf>
    <xf numFmtId="0" fontId="27" fillId="0" borderId="24" xfId="0" applyFont="1" applyBorder="1" applyAlignment="1">
      <alignment horizontal="left" vertical="center" indent="3"/>
    </xf>
    <xf numFmtId="0" fontId="0" fillId="0" borderId="35" xfId="0" applyBorder="1" applyAlignment="1">
      <alignment vertical="center"/>
    </xf>
    <xf numFmtId="0" fontId="27" fillId="0" borderId="23" xfId="0" applyFont="1" applyBorder="1" applyAlignment="1">
      <alignment horizontal="left" vertical="center"/>
    </xf>
    <xf numFmtId="0" fontId="0" fillId="0" borderId="30" xfId="0" applyBorder="1" applyAlignment="1">
      <alignment vertical="top" wrapText="1"/>
    </xf>
    <xf numFmtId="0" fontId="0" fillId="0" borderId="34" xfId="0" applyBorder="1" applyAlignment="1">
      <alignment vertical="top" wrapText="1"/>
    </xf>
    <xf numFmtId="0" fontId="27" fillId="0" borderId="24" xfId="0" applyFont="1" applyBorder="1" applyAlignment="1">
      <alignment horizontal="left" vertical="center" indent="4"/>
    </xf>
    <xf numFmtId="0" fontId="0" fillId="0" borderId="25" xfId="0" applyBorder="1" applyAlignment="1">
      <alignment horizontal="left" vertical="center" indent="4"/>
    </xf>
    <xf numFmtId="0" fontId="0" fillId="0" borderId="35" xfId="0" applyBorder="1" applyAlignment="1">
      <alignment vertical="top" wrapText="1"/>
    </xf>
    <xf numFmtId="0" fontId="27" fillId="0" borderId="25" xfId="0" applyFont="1" applyBorder="1" applyAlignment="1">
      <alignment horizontal="left" vertical="center" indent="4"/>
    </xf>
    <xf numFmtId="0" fontId="0" fillId="0" borderId="2" xfId="0" applyBorder="1" applyAlignment="1">
      <alignment vertical="center" wrapText="1"/>
    </xf>
    <xf numFmtId="0" fontId="0" fillId="0" borderId="23" xfId="0" applyBorder="1" applyAlignment="1">
      <alignment horizontal="left" vertical="center"/>
    </xf>
    <xf numFmtId="0" fontId="0" fillId="0" borderId="30" xfId="0" applyBorder="1"/>
    <xf numFmtId="0" fontId="0" fillId="0" borderId="34" xfId="0" applyBorder="1"/>
    <xf numFmtId="0" fontId="0" fillId="0" borderId="24" xfId="0" applyBorder="1" applyAlignment="1">
      <alignment horizontal="left" vertical="center" indent="3"/>
    </xf>
    <xf numFmtId="0" fontId="0" fillId="0" borderId="25" xfId="0" applyBorder="1"/>
    <xf numFmtId="0" fontId="0" fillId="0" borderId="35" xfId="0" applyBorder="1"/>
    <xf numFmtId="0" fontId="0" fillId="0" borderId="16" xfId="0" applyBorder="1" applyAlignment="1">
      <alignment horizontal="left" vertical="top" wrapText="1"/>
    </xf>
    <xf numFmtId="0" fontId="0" fillId="2" borderId="1" xfId="0" applyFill="1" applyBorder="1"/>
    <xf numFmtId="0" fontId="32" fillId="2" borderId="29" xfId="0" applyFont="1" applyFill="1" applyBorder="1"/>
    <xf numFmtId="0" fontId="0" fillId="2" borderId="29" xfId="0" applyFill="1" applyBorder="1"/>
    <xf numFmtId="0" fontId="1" fillId="2" borderId="27" xfId="0" applyFont="1" applyFill="1" applyBorder="1" applyAlignment="1">
      <alignment vertical="center"/>
    </xf>
    <xf numFmtId="0" fontId="1" fillId="2" borderId="28" xfId="0" applyFont="1" applyFill="1" applyBorder="1"/>
    <xf numFmtId="0" fontId="0" fillId="0" borderId="0" xfId="0" applyAlignment="1">
      <alignment horizontal="left" indent="4"/>
    </xf>
    <xf numFmtId="0" fontId="0" fillId="0" borderId="0" xfId="0" applyAlignment="1">
      <alignment horizontal="left" vertical="top" wrapText="1" indent="4"/>
    </xf>
    <xf numFmtId="0" fontId="0" fillId="0" borderId="0" xfId="0" applyAlignment="1">
      <alignment horizontal="left" vertical="center" wrapText="1" indent="4"/>
    </xf>
    <xf numFmtId="0" fontId="0" fillId="0" borderId="34" xfId="0" applyBorder="1" applyAlignment="1">
      <alignment horizontal="left" vertical="center" wrapText="1" indent="4"/>
    </xf>
    <xf numFmtId="0" fontId="27" fillId="0" borderId="37" xfId="0" applyFont="1" applyBorder="1" applyAlignment="1">
      <alignment horizontal="left" vertical="center"/>
    </xf>
    <xf numFmtId="0" fontId="0" fillId="0" borderId="36" xfId="0" applyBorder="1" applyAlignment="1">
      <alignment horizontal="left" vertical="center" wrapText="1" indent="4"/>
    </xf>
    <xf numFmtId="0" fontId="27" fillId="0" borderId="34" xfId="0" applyFont="1" applyBorder="1" applyAlignment="1">
      <alignment horizontal="left" vertical="center" indent="4"/>
    </xf>
    <xf numFmtId="0" fontId="27" fillId="0" borderId="25" xfId="0" applyFont="1" applyBorder="1" applyAlignment="1">
      <alignment horizontal="left" vertical="center"/>
    </xf>
    <xf numFmtId="0" fontId="0" fillId="0" borderId="35" xfId="0" applyBorder="1" applyAlignment="1">
      <alignment horizontal="left" vertical="center" wrapText="1" indent="4"/>
    </xf>
    <xf numFmtId="0" fontId="13" fillId="0" borderId="5" xfId="0" applyFont="1" applyBorder="1" applyAlignment="1">
      <alignment horizontal="left"/>
    </xf>
    <xf numFmtId="0" fontId="9" fillId="0" borderId="5" xfId="0" applyFont="1" applyBorder="1" applyAlignment="1">
      <alignment horizontal="left"/>
    </xf>
    <xf numFmtId="0" fontId="1" fillId="0" borderId="5" xfId="0" applyFont="1" applyBorder="1" applyAlignment="1">
      <alignment horizontal="right" indent="1"/>
    </xf>
    <xf numFmtId="0" fontId="1" fillId="0" borderId="5" xfId="0" applyFont="1" applyBorder="1" applyAlignment="1">
      <alignment horizontal="left"/>
    </xf>
    <xf numFmtId="0" fontId="31" fillId="6" borderId="0" xfId="0" applyFont="1" applyFill="1"/>
    <xf numFmtId="0" fontId="0" fillId="0" borderId="11" xfId="0" applyBorder="1" applyAlignment="1">
      <alignment horizontal="left" vertical="center" wrapText="1"/>
    </xf>
    <xf numFmtId="0" fontId="0" fillId="0" borderId="15" xfId="0" applyBorder="1" applyAlignment="1">
      <alignment horizontal="left" vertical="center" wrapText="1"/>
    </xf>
    <xf numFmtId="0" fontId="10" fillId="0" borderId="14" xfId="1" applyFill="1" applyBorder="1" applyAlignment="1">
      <alignment horizontal="left" wrapText="1"/>
    </xf>
    <xf numFmtId="0" fontId="0" fillId="7" borderId="38" xfId="0" applyFill="1" applyBorder="1" applyAlignment="1">
      <alignment horizontal="center"/>
    </xf>
    <xf numFmtId="0" fontId="0" fillId="7" borderId="38" xfId="0" applyFill="1" applyBorder="1"/>
    <xf numFmtId="164" fontId="0" fillId="7" borderId="38" xfId="0" applyNumberFormat="1" applyFill="1" applyBorder="1" applyAlignment="1">
      <alignment horizontal="left"/>
    </xf>
    <xf numFmtId="0" fontId="0" fillId="0" borderId="38" xfId="0" applyBorder="1" applyAlignment="1">
      <alignment horizontal="center"/>
    </xf>
    <xf numFmtId="0" fontId="0" fillId="0" borderId="38" xfId="0" applyBorder="1"/>
    <xf numFmtId="164" fontId="0" fillId="0" borderId="38" xfId="0" applyNumberFormat="1" applyBorder="1" applyAlignment="1">
      <alignment horizontal="left"/>
    </xf>
    <xf numFmtId="0" fontId="35" fillId="6" borderId="0" xfId="0" applyFont="1" applyFill="1"/>
    <xf numFmtId="0" fontId="7" fillId="0" borderId="5" xfId="0" applyFont="1" applyBorder="1" applyAlignment="1">
      <alignment horizontal="left"/>
    </xf>
    <xf numFmtId="0" fontId="0" fillId="0" borderId="25" xfId="0" applyBorder="1" applyAlignment="1">
      <alignment horizontal="left" vertical="center" indent="3"/>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13" xfId="0" applyBorder="1" applyAlignment="1">
      <alignment horizontal="left" vertical="center" wrapText="1"/>
    </xf>
    <xf numFmtId="0" fontId="6" fillId="0" borderId="0" xfId="0" applyFont="1" applyAlignment="1">
      <alignment horizontal="center"/>
    </xf>
    <xf numFmtId="0" fontId="28" fillId="6" borderId="26" xfId="0" applyFont="1" applyFill="1" applyBorder="1" applyAlignment="1">
      <alignment horizontal="left" vertical="center"/>
    </xf>
    <xf numFmtId="0" fontId="28" fillId="6" borderId="28" xfId="0" applyFont="1" applyFill="1"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0" fillId="0" borderId="33" xfId="0" applyBorder="1" applyAlignment="1">
      <alignment horizontal="left" vertical="center" wrapText="1"/>
    </xf>
    <xf numFmtId="0" fontId="0" fillId="0" borderId="17" xfId="0" applyBorder="1" applyAlignment="1">
      <alignment horizontal="left" vertical="center" wrapText="1"/>
    </xf>
    <xf numFmtId="0" fontId="0" fillId="0" borderId="32" xfId="0" applyBorder="1" applyAlignment="1">
      <alignment horizontal="left" vertical="center" wrapText="1"/>
    </xf>
    <xf numFmtId="0" fontId="0" fillId="0" borderId="11" xfId="0" applyBorder="1" applyAlignment="1">
      <alignment horizontal="left" vertical="center"/>
    </xf>
    <xf numFmtId="0" fontId="0" fillId="0" borderId="15" xfId="0" applyBorder="1" applyAlignment="1">
      <alignment horizontal="left" vertical="center"/>
    </xf>
    <xf numFmtId="0" fontId="10" fillId="0" borderId="14" xfId="1" applyFill="1" applyBorder="1" applyAlignment="1">
      <alignment horizontal="left" wrapText="1"/>
    </xf>
    <xf numFmtId="0" fontId="0" fillId="0" borderId="0" xfId="0"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15" fillId="0" borderId="14" xfId="1" applyFont="1" applyFill="1" applyBorder="1" applyAlignment="1">
      <alignment horizontal="left" wrapText="1"/>
    </xf>
    <xf numFmtId="0" fontId="15" fillId="0" borderId="13" xfId="1" applyFont="1" applyFill="1" applyBorder="1" applyAlignment="1">
      <alignment horizontal="left" vertical="center" wrapText="1"/>
    </xf>
    <xf numFmtId="0" fontId="10" fillId="0" borderId="16" xfId="1" applyFill="1" applyBorder="1" applyAlignment="1">
      <alignment horizontal="left" wrapText="1"/>
    </xf>
    <xf numFmtId="0" fontId="0" fillId="0" borderId="15" xfId="0" applyBorder="1" applyAlignment="1">
      <alignment horizontal="left" vertical="center" wrapText="1"/>
    </xf>
    <xf numFmtId="0" fontId="0" fillId="0" borderId="0" xfId="0" applyAlignment="1">
      <alignment horizontal="center"/>
    </xf>
    <xf numFmtId="0" fontId="7" fillId="4" borderId="5" xfId="0" applyFont="1" applyFill="1" applyBorder="1" applyAlignment="1">
      <alignment horizontal="center"/>
    </xf>
    <xf numFmtId="0" fontId="0" fillId="0" borderId="5" xfId="0" applyBorder="1" applyAlignment="1">
      <alignment horizontal="left" vertical="center" wrapText="1"/>
    </xf>
    <xf numFmtId="1" fontId="0" fillId="0" borderId="5" xfId="0" applyNumberFormat="1" applyBorder="1" applyAlignment="1">
      <alignment horizontal="center" vertical="center"/>
    </xf>
    <xf numFmtId="0" fontId="0" fillId="0" borderId="18" xfId="0" applyBorder="1" applyAlignment="1">
      <alignment horizontal="left" wrapText="1"/>
    </xf>
    <xf numFmtId="0" fontId="0" fillId="0" borderId="33" xfId="0" applyBorder="1" applyAlignment="1">
      <alignment horizontal="left" wrapText="1"/>
    </xf>
    <xf numFmtId="0" fontId="28" fillId="6" borderId="1" xfId="0" applyFont="1" applyFill="1" applyBorder="1" applyAlignment="1">
      <alignment horizontal="left" vertical="center"/>
    </xf>
    <xf numFmtId="0" fontId="28" fillId="6" borderId="2" xfId="0" applyFont="1" applyFill="1" applyBorder="1" applyAlignment="1">
      <alignment horizontal="left" vertical="center"/>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2">
    <cellStyle name="Lien hypertexte" xfId="1" builtinId="8"/>
    <cellStyle name="Normal" xfId="0" builtinId="0"/>
  </cellStyles>
  <dxfs count="4">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 Id="rId5" Type="http://schemas.openxmlformats.org/officeDocument/2006/relationships/image" Target="../media/image13.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5" Type="http://schemas.openxmlformats.org/officeDocument/2006/relationships/image" Target="../media/image20.png"/><Relationship Id="rId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xdr:col>
      <xdr:colOff>17688</xdr:colOff>
      <xdr:row>1</xdr:row>
      <xdr:rowOff>13606</xdr:rowOff>
    </xdr:from>
    <xdr:to>
      <xdr:col>2</xdr:col>
      <xdr:colOff>8163</xdr:colOff>
      <xdr:row>25</xdr:row>
      <xdr:rowOff>190500</xdr:rowOff>
    </xdr:to>
    <xdr:grpSp>
      <xdr:nvGrpSpPr>
        <xdr:cNvPr id="5" name="Groupe 4">
          <a:extLst>
            <a:ext uri="{FF2B5EF4-FFF2-40B4-BE49-F238E27FC236}">
              <a16:creationId xmlns:a16="http://schemas.microsoft.com/office/drawing/2014/main" id="{5A8A173F-EBDB-41F9-A895-B76DF4AFAFD7}"/>
            </a:ext>
          </a:extLst>
        </xdr:cNvPr>
        <xdr:cNvGrpSpPr/>
      </xdr:nvGrpSpPr>
      <xdr:grpSpPr>
        <a:xfrm>
          <a:off x="294779" y="209590"/>
          <a:ext cx="5015923" cy="5669933"/>
          <a:chOff x="276224" y="200024"/>
          <a:chExt cx="4191000" cy="5089747"/>
        </a:xfrm>
      </xdr:grpSpPr>
      <xdr:sp macro="" textlink="">
        <xdr:nvSpPr>
          <xdr:cNvPr id="2" name="ZoneTexte 1">
            <a:extLst>
              <a:ext uri="{FF2B5EF4-FFF2-40B4-BE49-F238E27FC236}">
                <a16:creationId xmlns:a16="http://schemas.microsoft.com/office/drawing/2014/main" id="{EF22B955-83A3-49B8-9542-648E40B62F7E}"/>
              </a:ext>
            </a:extLst>
          </xdr:cNvPr>
          <xdr:cNvSpPr txBox="1"/>
        </xdr:nvSpPr>
        <xdr:spPr>
          <a:xfrm>
            <a:off x="276224" y="200024"/>
            <a:ext cx="4191000" cy="508974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endParaRPr lang="fr-CA" sz="11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r>
              <a:rPr lang="fr-CA" sz="1400" b="1">
                <a:effectLst/>
                <a:latin typeface="Calibri Light" panose="020F0302020204030204" pitchFamily="34" charset="0"/>
                <a:ea typeface="Calibri" panose="020F0502020204030204" pitchFamily="34" charset="0"/>
                <a:cs typeface="Times New Roman" panose="02020603050405020304" pitchFamily="18" charset="0"/>
              </a:rPr>
              <a:t>Résolution d'exercices tirés du Aluminium Design Manual (ADM)</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r>
              <a:rPr lang="fr-CA" sz="1400" b="1">
                <a:effectLst/>
                <a:latin typeface="Calibri Light" panose="020F0302020204030204" pitchFamily="34" charset="0"/>
                <a:ea typeface="Calibri" panose="020F0502020204030204" pitchFamily="34" charset="0"/>
                <a:cs typeface="Times New Roman" panose="02020603050405020304" pitchFamily="18" charset="0"/>
              </a:rPr>
              <a:t>selon la norme</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r>
              <a:rPr lang="fr-CA" sz="1400" b="1">
                <a:effectLst/>
                <a:latin typeface="Calibri Light" panose="020F0302020204030204" pitchFamily="34" charset="0"/>
                <a:ea typeface="Calibri" panose="020F0502020204030204" pitchFamily="34" charset="0"/>
                <a:cs typeface="Times New Roman" panose="02020603050405020304" pitchFamily="18" charset="0"/>
              </a:rPr>
              <a:t>S-157 – Calcul de la résistance mécanique des éléments en aluminium</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endParaRPr lang="fr-CA" sz="1400" b="1">
              <a:effectLst/>
              <a:latin typeface="Calibri Light" panose="020F0302020204030204" pitchFamily="34" charset="0"/>
              <a:ea typeface="Calibri" panose="020F0502020204030204" pitchFamily="34" charset="0"/>
              <a:cs typeface="Times New Roman" panose="02020603050405020304" pitchFamily="18" charset="0"/>
            </a:endParaRPr>
          </a:p>
          <a:p>
            <a:pPr algn="ctr">
              <a:spcAft>
                <a:spcPts val="0"/>
              </a:spcAft>
            </a:pPr>
            <a:r>
              <a:rPr lang="fr-CA" sz="1100">
                <a:effectLst/>
                <a:latin typeface="Calibri" panose="020F0502020204030204" pitchFamily="34" charset="0"/>
                <a:ea typeface="Calibri" panose="020F0502020204030204" pitchFamily="34" charset="0"/>
                <a:cs typeface="Times New Roman" panose="02020603050405020304" pitchFamily="18" charset="0"/>
              </a:rPr>
              <a:t>Contenu</a:t>
            </a:r>
            <a:r>
              <a:rPr lang="fr-CA" sz="1100" baseline="0">
                <a:effectLst/>
                <a:latin typeface="Calibri" panose="020F0502020204030204" pitchFamily="34" charset="0"/>
                <a:ea typeface="Calibri" panose="020F0502020204030204" pitchFamily="34" charset="0"/>
                <a:cs typeface="Times New Roman" panose="02020603050405020304" pitchFamily="18" charset="0"/>
              </a:rPr>
              <a:t> développé par :</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r>
              <a:rPr lang="en-CA" sz="1400">
                <a:effectLst/>
                <a:latin typeface="Calibri Light" panose="020F0302020204030204" pitchFamily="34" charset="0"/>
                <a:ea typeface="Calibri" panose="020F0502020204030204" pitchFamily="34" charset="0"/>
                <a:cs typeface="Times New Roman" panose="02020603050405020304" pitchFamily="18" charset="0"/>
              </a:rPr>
              <a:t>Mario Fafard, ing. - AluQuébec</a:t>
            </a:r>
          </a:p>
          <a:p>
            <a:pPr algn="ctr">
              <a:spcAft>
                <a:spcPts val="0"/>
              </a:spcAft>
            </a:pPr>
            <a:r>
              <a:rPr lang="en-CA" sz="1400">
                <a:effectLst/>
                <a:latin typeface="Calibri Light" panose="020F0302020204030204" pitchFamily="34" charset="0"/>
                <a:ea typeface="Calibri" panose="020F0502020204030204" pitchFamily="34" charset="0"/>
                <a:cs typeface="Times New Roman" panose="02020603050405020304" pitchFamily="18" charset="0"/>
              </a:rPr>
              <a:t>Monita Chow, CPI - AluQuébec</a:t>
            </a:r>
          </a:p>
          <a:p>
            <a:pPr algn="ctr">
              <a:spcAft>
                <a:spcPts val="0"/>
              </a:spcAft>
            </a:pPr>
            <a:r>
              <a:rPr lang="fr-CA" sz="1400">
                <a:effectLst/>
                <a:latin typeface="Calibri Light" panose="020F0302020204030204" pitchFamily="34" charset="0"/>
                <a:ea typeface="Calibri" panose="020F0502020204030204" pitchFamily="34" charset="0"/>
                <a:cs typeface="Times New Roman" panose="02020603050405020304" pitchFamily="18" charset="0"/>
              </a:rPr>
              <a:t> </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endParaRPr lang="fr-CA" sz="1100">
              <a:effectLst/>
              <a:latin typeface="Calibri" panose="020F0502020204030204" pitchFamily="34" charset="0"/>
              <a:ea typeface="Calibri" panose="020F0502020204030204" pitchFamily="34" charset="0"/>
              <a:cs typeface="Times New Roman" panose="02020603050405020304" pitchFamily="18" charset="0"/>
            </a:endParaRPr>
          </a:p>
          <a:p>
            <a:pPr algn="ctr">
              <a:spcAft>
                <a:spcPts val="0"/>
              </a:spcAft>
            </a:pPr>
            <a:r>
              <a:rPr lang="fr-CA" sz="1400">
                <a:effectLst/>
                <a:latin typeface="Calibri Light" panose="020F0302020204030204" pitchFamily="34" charset="0"/>
                <a:ea typeface="Calibri" panose="020F0502020204030204" pitchFamily="34" charset="0"/>
                <a:cs typeface="Times New Roman" panose="02020603050405020304" pitchFamily="18" charset="0"/>
              </a:rPr>
              <a:t>Version février 2023</a:t>
            </a:r>
            <a:endParaRPr lang="fr-CA"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3" name="Image 2">
            <a:extLst>
              <a:ext uri="{FF2B5EF4-FFF2-40B4-BE49-F238E27FC236}">
                <a16:creationId xmlns:a16="http://schemas.microsoft.com/office/drawing/2014/main" id="{C0D63CEA-335B-4750-A643-5B8A75271C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577" y="369748"/>
            <a:ext cx="1451911" cy="1451910"/>
          </a:xfrm>
          <a:prstGeom prst="rect">
            <a:avLst/>
          </a:prstGeom>
        </xdr:spPr>
      </xdr:pic>
    </xdr:grpSp>
    <xdr:clientData/>
  </xdr:twoCellAnchor>
  <xdr:twoCellAnchor>
    <xdr:from>
      <xdr:col>3</xdr:col>
      <xdr:colOff>14482</xdr:colOff>
      <xdr:row>1</xdr:row>
      <xdr:rowOff>8438</xdr:rowOff>
    </xdr:from>
    <xdr:to>
      <xdr:col>4</xdr:col>
      <xdr:colOff>0</xdr:colOff>
      <xdr:row>25</xdr:row>
      <xdr:rowOff>190500</xdr:rowOff>
    </xdr:to>
    <xdr:sp macro="" textlink="">
      <xdr:nvSpPr>
        <xdr:cNvPr id="7" name="ZoneTexte 6">
          <a:extLst>
            <a:ext uri="{FF2B5EF4-FFF2-40B4-BE49-F238E27FC236}">
              <a16:creationId xmlns:a16="http://schemas.microsoft.com/office/drawing/2014/main" id="{E8D4292F-8F06-4630-AC31-B7B313122804}"/>
            </a:ext>
          </a:extLst>
        </xdr:cNvPr>
        <xdr:cNvSpPr txBox="1"/>
      </xdr:nvSpPr>
      <xdr:spPr>
        <a:xfrm>
          <a:off x="5389303" y="212545"/>
          <a:ext cx="5292304" cy="578820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accent1"/>
              </a:solidFill>
              <a:effectLst/>
              <a:latin typeface="+mn-lt"/>
              <a:ea typeface="+mn-ea"/>
              <a:cs typeface="+mn-cs"/>
            </a:rPr>
            <a:t>NOTE | RESPONSABILITÉ</a:t>
          </a:r>
          <a:endParaRPr lang="fr-CA" sz="1400">
            <a:solidFill>
              <a:schemeClr val="accent1"/>
            </a:solidFill>
            <a:effectLst/>
            <a:latin typeface="+mn-lt"/>
            <a:ea typeface="+mn-ea"/>
            <a:cs typeface="+mn-cs"/>
          </a:endParaRPr>
        </a:p>
        <a:p>
          <a:r>
            <a:rPr lang="fr-CA" sz="1200">
              <a:solidFill>
                <a:schemeClr val="dk1"/>
              </a:solidFill>
              <a:effectLst/>
              <a:latin typeface="+mn-lt"/>
              <a:ea typeface="+mn-ea"/>
              <a:cs typeface="+mn-cs"/>
            </a:rPr>
            <a:t>L'information, les renseignements et les données contenus dans les documents de ce portail (appelé par la suite l'«Information»), sont considérés comme fiables au moment de leur publication, mais rien ne garantit qu'ils sont exacts et complets. L'Information est présentée uniquement à titre de renseignement et ne doit d'aucune manière être interprétée comme un conseil de nature technique ou autre. Sans limiter la portée générale de ce qui précède, l'Information peut contenir des inexactitudes techniques ou des erreurs typographiques et AluQuébec, la Grappe industrielle de l’aluminium, ses administrateurs, ses dirigeants, ses représentants, ses employés et ses mandataires ne peuvent être tenus responsables d'aucune manière des dommages pouvant en découler. </a:t>
          </a:r>
        </a:p>
        <a:p>
          <a:endParaRPr lang="fr-CA" sz="1200">
            <a:solidFill>
              <a:schemeClr val="dk1"/>
            </a:solidFill>
            <a:effectLst/>
            <a:latin typeface="+mn-lt"/>
            <a:ea typeface="+mn-ea"/>
            <a:cs typeface="+mn-cs"/>
          </a:endParaRPr>
        </a:p>
        <a:p>
          <a:r>
            <a:rPr lang="fr-CA" sz="1200" b="1">
              <a:solidFill>
                <a:schemeClr val="dk1"/>
              </a:solidFill>
              <a:effectLst/>
              <a:latin typeface="+mn-lt"/>
              <a:ea typeface="+mn-ea"/>
              <a:cs typeface="+mn-cs"/>
            </a:rPr>
            <a:t>Dégagement de responsabilité</a:t>
          </a:r>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AluQuébec met à votre disposition l’Information sans aucune garantie, implicite ou explicite, et se dégage de toute responsabilité quant à son exactitude, sa fiabilité, sa pertinence ou son exhaustivité. </a:t>
          </a:r>
        </a:p>
        <a:p>
          <a:endParaRPr lang="fr-CA" sz="1200" b="1">
            <a:solidFill>
              <a:schemeClr val="dk1"/>
            </a:solidFill>
            <a:effectLst/>
            <a:latin typeface="+mn-lt"/>
            <a:ea typeface="+mn-ea"/>
            <a:cs typeface="+mn-cs"/>
          </a:endParaRPr>
        </a:p>
        <a:p>
          <a:r>
            <a:rPr lang="fr-CA" sz="1200" b="1">
              <a:solidFill>
                <a:schemeClr val="dk1"/>
              </a:solidFill>
              <a:effectLst/>
              <a:latin typeface="+mn-lt"/>
              <a:ea typeface="+mn-ea"/>
              <a:cs typeface="+mn-cs"/>
            </a:rPr>
            <a:t>Droits d'auteur et propriété intellectuelle</a:t>
          </a:r>
          <a:endParaRPr lang="fr-CA" sz="1200">
            <a:solidFill>
              <a:schemeClr val="dk1"/>
            </a:solidFill>
            <a:effectLst/>
            <a:latin typeface="+mn-lt"/>
            <a:ea typeface="+mn-ea"/>
            <a:cs typeface="+mn-cs"/>
          </a:endParaRPr>
        </a:p>
        <a:p>
          <a:r>
            <a:rPr lang="fr-CA" sz="1200">
              <a:solidFill>
                <a:schemeClr val="dk1"/>
              </a:solidFill>
              <a:effectLst/>
              <a:latin typeface="+mn-lt"/>
              <a:ea typeface="+mn-ea"/>
              <a:cs typeface="+mn-cs"/>
            </a:rPr>
            <a:t>Les droits d’auteurs de tous les contenus sur ce portail appartiennent à AluQuébec. Tous les éléments inclus dans ces contenus par les auteurs originaux, incluant textes, images, graphiques mais sans s’y limiter, proviennent soit de l’auteur même, de sources libres de droits ou encore d’éléments dont l’approbation d’utilisation a été obtenue par les auteurs originaux. Les utilisateurs du portail consentent à utiliser les contenus à des fins pédagogiques seulement. Les contenus peuvent être utilisés entièrement ou partiellement, mais ne pourront pas être modifiés de façon à altérer la nature même des informations ou encore à causer préjudice à AluQuébec. Un tel acte pourrait être une infraction à la législation applicable en matière de propriété intellectuelle et entraîner des réclamations.</a:t>
          </a:r>
        </a:p>
        <a:p>
          <a:endParaRPr lang="fr-CA" sz="1100"/>
        </a:p>
      </xdr:txBody>
    </xdr:sp>
    <xdr:clientData/>
  </xdr:twoCellAnchor>
  <xdr:twoCellAnchor editAs="oneCell">
    <xdr:from>
      <xdr:col>1</xdr:col>
      <xdr:colOff>103909</xdr:colOff>
      <xdr:row>22</xdr:row>
      <xdr:rowOff>265545</xdr:rowOff>
    </xdr:from>
    <xdr:to>
      <xdr:col>1</xdr:col>
      <xdr:colOff>4808285</xdr:colOff>
      <xdr:row>25</xdr:row>
      <xdr:rowOff>1165</xdr:rowOff>
    </xdr:to>
    <xdr:pic>
      <xdr:nvPicPr>
        <xdr:cNvPr id="10" name="Image 9">
          <a:extLst>
            <a:ext uri="{FF2B5EF4-FFF2-40B4-BE49-F238E27FC236}">
              <a16:creationId xmlns:a16="http://schemas.microsoft.com/office/drawing/2014/main" id="{97073C65-BAFE-E216-36B6-6B948BD782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4918363"/>
          <a:ext cx="4704376" cy="716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1749775</xdr:colOff>
      <xdr:row>2</xdr:row>
      <xdr:rowOff>100197</xdr:rowOff>
    </xdr:from>
    <xdr:to>
      <xdr:col>3</xdr:col>
      <xdr:colOff>2476499</xdr:colOff>
      <xdr:row>13</xdr:row>
      <xdr:rowOff>0</xdr:rowOff>
    </xdr:to>
    <xdr:pic>
      <xdr:nvPicPr>
        <xdr:cNvPr id="2" name="Picture 1" descr="A close up of a device&#10;&#10;Description automatically generated">
          <a:extLst>
            <a:ext uri="{FF2B5EF4-FFF2-40B4-BE49-F238E27FC236}">
              <a16:creationId xmlns:a16="http://schemas.microsoft.com/office/drawing/2014/main" id="{D0AC0810-EFFF-4DDE-8479-39C4967B18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1502" y="515833"/>
          <a:ext cx="4173043" cy="2220440"/>
        </a:xfrm>
        <a:prstGeom prst="rect">
          <a:avLst/>
        </a:prstGeom>
        <a:ln>
          <a:solidFill>
            <a:sysClr val="windowText" lastClr="000000"/>
          </a:solidFill>
        </a:ln>
      </xdr:spPr>
    </xdr:pic>
    <xdr:clientData/>
  </xdr:twoCellAnchor>
  <xdr:oneCellAnchor>
    <xdr:from>
      <xdr:col>12</xdr:col>
      <xdr:colOff>0</xdr:colOff>
      <xdr:row>30</xdr:row>
      <xdr:rowOff>1583</xdr:rowOff>
    </xdr:from>
    <xdr:ext cx="1300369" cy="204993"/>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8B0D2CC8-CF0D-4D0B-A2EB-1500A5482A47}"/>
                </a:ext>
              </a:extLst>
            </xdr:cNvPr>
            <xdr:cNvSpPr txBox="1"/>
          </xdr:nvSpPr>
          <xdr:spPr>
            <a:xfrm>
              <a:off x="10887075" y="5868983"/>
              <a:ext cx="1300369" cy="20499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spAutoFit/>
            </a:bodyPr>
            <a:lstStyle/>
            <a:p>
              <a:pPr algn="ctr"/>
              <a:r>
                <a:rPr lang="fr-CA" sz="1100"/>
                <a:t>d = </a:t>
              </a:r>
              <a14:m>
                <m:oMath xmlns:m="http://schemas.openxmlformats.org/officeDocument/2006/math">
                  <m:rad>
                    <m:radPr>
                      <m:degHide m:val="on"/>
                      <m:ctrlPr>
                        <a:rPr lang="fr-CA" sz="1100" i="1">
                          <a:latin typeface="Cambria Math" panose="02040503050406030204" pitchFamily="18" charset="0"/>
                        </a:rPr>
                      </m:ctrlPr>
                    </m:radPr>
                    <m:deg/>
                    <m:e>
                      <m:r>
                        <a:rPr lang="fr-CA" sz="1100" b="0" i="1">
                          <a:latin typeface="Cambria Math" panose="02040503050406030204" pitchFamily="18" charset="0"/>
                        </a:rPr>
                        <m:t>4</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𝐴</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𝜋</m:t>
                      </m:r>
                    </m:e>
                  </m:rad>
                </m:oMath>
              </a14:m>
              <a:endParaRPr lang="fr-CA" sz="1100"/>
            </a:p>
          </xdr:txBody>
        </xdr:sp>
      </mc:Choice>
      <mc:Fallback xmlns="">
        <xdr:sp macro="" textlink="">
          <xdr:nvSpPr>
            <xdr:cNvPr id="3" name="ZoneTexte 2">
              <a:extLst>
                <a:ext uri="{FF2B5EF4-FFF2-40B4-BE49-F238E27FC236}">
                  <a16:creationId xmlns:a16="http://schemas.microsoft.com/office/drawing/2014/main" id="{8B0D2CC8-CF0D-4D0B-A2EB-1500A5482A47}"/>
                </a:ext>
              </a:extLst>
            </xdr:cNvPr>
            <xdr:cNvSpPr txBox="1"/>
          </xdr:nvSpPr>
          <xdr:spPr>
            <a:xfrm>
              <a:off x="10887075" y="5868983"/>
              <a:ext cx="1300369" cy="20499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spAutoFit/>
            </a:bodyPr>
            <a:lstStyle/>
            <a:p>
              <a:pPr algn="ctr"/>
              <a:r>
                <a:rPr lang="fr-CA" sz="1100"/>
                <a:t>d = </a:t>
              </a:r>
              <a:r>
                <a:rPr lang="fr-CA" sz="1100" i="0">
                  <a:latin typeface="Cambria Math" panose="02040503050406030204" pitchFamily="18" charset="0"/>
                </a:rPr>
                <a:t>√(</a:t>
              </a:r>
              <a:r>
                <a:rPr lang="fr-CA" sz="1100" b="0" i="0">
                  <a:latin typeface="Cambria Math" panose="02040503050406030204" pitchFamily="18" charset="0"/>
                </a:rPr>
                <a:t>4</a:t>
              </a:r>
              <a:r>
                <a:rPr lang="fr-CA" sz="1100" b="0" i="0">
                  <a:latin typeface="Cambria Math" panose="02040503050406030204" pitchFamily="18" charset="0"/>
                  <a:ea typeface="Cambria Math" panose="02040503050406030204" pitchFamily="18" charset="0"/>
                </a:rPr>
                <a:t>∙𝐴/𝜋)</a:t>
              </a:r>
              <a:endParaRPr lang="fr-CA" sz="1100"/>
            </a:p>
          </xdr:txBody>
        </xdr:sp>
      </mc:Fallback>
    </mc:AlternateContent>
    <xdr:clientData/>
  </xdr:oneCellAnchor>
  <xdr:oneCellAnchor>
    <xdr:from>
      <xdr:col>11</xdr:col>
      <xdr:colOff>335017</xdr:colOff>
      <xdr:row>17</xdr:row>
      <xdr:rowOff>1416</xdr:rowOff>
    </xdr:from>
    <xdr:ext cx="2056993" cy="226582"/>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7298F970-EB41-4E1E-80D9-F3A26FCDC7D7}"/>
                </a:ext>
              </a:extLst>
            </xdr:cNvPr>
            <xdr:cNvSpPr txBox="1"/>
          </xdr:nvSpPr>
          <xdr:spPr>
            <a:xfrm>
              <a:off x="14523983" y="3653761"/>
              <a:ext cx="2056993" cy="22658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r"/>
              <a:r>
                <a:rPr lang="fr-CA" sz="1100">
                  <a:ln>
                    <a:noFill/>
                  </a:ln>
                </a:rPr>
                <a:t> </a:t>
              </a:r>
              <a14:m>
                <m:oMath xmlns:m="http://schemas.openxmlformats.org/officeDocument/2006/math">
                  <m:r>
                    <m:rPr>
                      <m:sty m:val="p"/>
                    </m:rPr>
                    <a:rPr lang="fr-CA" sz="1100" b="0" i="0">
                      <a:ln>
                        <a:noFill/>
                      </a:ln>
                      <a:solidFill>
                        <a:schemeClr val="dk1"/>
                      </a:solidFill>
                      <a:effectLst/>
                      <a:latin typeface="Cambria Math" panose="02040503050406030204" pitchFamily="18" charset="0"/>
                      <a:ea typeface="+mn-ea"/>
                      <a:cs typeface="+mn-cs"/>
                    </a:rPr>
                    <m:t>A</m:t>
                  </m:r>
                  <m:r>
                    <a:rPr lang="fr-CA" sz="1100" b="0" i="1">
                      <a:ln>
                        <a:noFill/>
                      </a:ln>
                      <a:solidFill>
                        <a:schemeClr val="dk1"/>
                      </a:solidFill>
                      <a:effectLst/>
                      <a:latin typeface="Cambria Math" panose="02040503050406030204" pitchFamily="18" charset="0"/>
                      <a:ea typeface="Cambria Math" panose="02040503050406030204" pitchFamily="18" charset="0"/>
                      <a:cs typeface="+mn-cs"/>
                    </a:rPr>
                    <m:t>≥</m:t>
                  </m:r>
                  <m:d>
                    <m:dPr>
                      <m:ctrlPr>
                        <a:rPr lang="fr-CA" sz="1100" b="0" i="1">
                          <a:ln>
                            <a:noFill/>
                          </a:ln>
                          <a:solidFill>
                            <a:schemeClr val="dk1"/>
                          </a:solidFill>
                          <a:effectLst/>
                          <a:latin typeface="Cambria Math" panose="02040503050406030204" pitchFamily="18" charset="0"/>
                          <a:ea typeface="+mn-ea"/>
                          <a:cs typeface="+mn-cs"/>
                        </a:rPr>
                      </m:ctrlPr>
                    </m:dPr>
                    <m:e>
                      <m:sSub>
                        <m:sSubPr>
                          <m:ctrlPr>
                            <a:rPr lang="fr-CA" sz="1100" b="0" i="1">
                              <a:ln>
                                <a:noFill/>
                              </a:ln>
                              <a:solidFill>
                                <a:schemeClr val="dk1"/>
                              </a:solidFill>
                              <a:effectLst/>
                              <a:latin typeface="Cambria Math" panose="02040503050406030204" pitchFamily="18" charset="0"/>
                              <a:ea typeface="+mn-ea"/>
                              <a:cs typeface="+mn-cs"/>
                            </a:rPr>
                          </m:ctrlPr>
                        </m:sSubPr>
                        <m:e>
                          <m:r>
                            <a:rPr lang="fr-CA" sz="1100" b="0" i="1">
                              <a:ln>
                                <a:noFill/>
                              </a:ln>
                              <a:solidFill>
                                <a:schemeClr val="dk1"/>
                              </a:solidFill>
                              <a:effectLst/>
                              <a:latin typeface="Cambria Math" panose="02040503050406030204" pitchFamily="18" charset="0"/>
                              <a:ea typeface="+mn-ea"/>
                              <a:cs typeface="+mn-cs"/>
                            </a:rPr>
                            <m:t>𝛼</m:t>
                          </m:r>
                        </m:e>
                        <m:sub>
                          <m:r>
                            <a:rPr lang="fr-CA" sz="1100" b="0" i="1">
                              <a:ln>
                                <a:noFill/>
                              </a:ln>
                              <a:solidFill>
                                <a:schemeClr val="dk1"/>
                              </a:solidFill>
                              <a:effectLst/>
                              <a:latin typeface="Cambria Math" panose="02040503050406030204" pitchFamily="18" charset="0"/>
                              <a:ea typeface="+mn-ea"/>
                              <a:cs typeface="+mn-cs"/>
                            </a:rPr>
                            <m:t>𝐷</m:t>
                          </m:r>
                        </m:sub>
                      </m:sSub>
                      <m:r>
                        <a:rPr lang="fr-CA" sz="1100" b="0" i="1">
                          <a:ln>
                            <a:noFill/>
                          </a:ln>
                          <a:solidFill>
                            <a:schemeClr val="dk1"/>
                          </a:solidFill>
                          <a:effectLst/>
                          <a:latin typeface="Cambria Math" panose="02040503050406030204" pitchFamily="18" charset="0"/>
                          <a:ea typeface="+mn-ea"/>
                          <a:cs typeface="+mn-cs"/>
                        </a:rPr>
                        <m:t> </m:t>
                      </m:r>
                      <m:r>
                        <a:rPr lang="fr-CA" sz="1100" i="1">
                          <a:ln>
                            <a:noFill/>
                          </a:ln>
                          <a:solidFill>
                            <a:schemeClr val="dk1"/>
                          </a:solidFill>
                          <a:effectLst/>
                          <a:latin typeface="Cambria Math" panose="02040503050406030204" pitchFamily="18" charset="0"/>
                          <a:ea typeface="+mn-ea"/>
                          <a:cs typeface="+mn-cs"/>
                        </a:rPr>
                        <m:t>∙</m:t>
                      </m:r>
                      <m:r>
                        <a:rPr lang="fr-CA" sz="1100" b="0" i="1">
                          <a:ln>
                            <a:noFill/>
                          </a:ln>
                          <a:solidFill>
                            <a:schemeClr val="dk1"/>
                          </a:solidFill>
                          <a:effectLst/>
                          <a:latin typeface="Cambria Math" panose="02040503050406030204" pitchFamily="18" charset="0"/>
                          <a:ea typeface="+mn-ea"/>
                          <a:cs typeface="+mn-cs"/>
                        </a:rPr>
                        <m:t>𝐷</m:t>
                      </m:r>
                      <m:r>
                        <a:rPr lang="fr-CA" sz="1100" b="0" i="1">
                          <a:ln>
                            <a:noFill/>
                          </a:ln>
                          <a:solidFill>
                            <a:schemeClr val="dk1"/>
                          </a:solidFill>
                          <a:effectLst/>
                          <a:latin typeface="Cambria Math" panose="02040503050406030204" pitchFamily="18" charset="0"/>
                          <a:ea typeface="+mn-ea"/>
                          <a:cs typeface="+mn-cs"/>
                        </a:rPr>
                        <m:t>+ </m:t>
                      </m:r>
                      <m:sSub>
                        <m:sSubPr>
                          <m:ctrlPr>
                            <a:rPr lang="fr-CA" sz="1100" b="0" i="1">
                              <a:ln>
                                <a:noFill/>
                              </a:ln>
                              <a:solidFill>
                                <a:schemeClr val="dk1"/>
                              </a:solidFill>
                              <a:effectLst/>
                              <a:latin typeface="Cambria Math" panose="02040503050406030204" pitchFamily="18" charset="0"/>
                              <a:ea typeface="+mn-ea"/>
                              <a:cs typeface="+mn-cs"/>
                            </a:rPr>
                          </m:ctrlPr>
                        </m:sSubPr>
                        <m:e>
                          <m:r>
                            <a:rPr lang="fr-CA" sz="1100" b="0" i="1">
                              <a:ln>
                                <a:noFill/>
                              </a:ln>
                              <a:solidFill>
                                <a:schemeClr val="dk1"/>
                              </a:solidFill>
                              <a:effectLst/>
                              <a:latin typeface="Cambria Math" panose="02040503050406030204" pitchFamily="18" charset="0"/>
                              <a:ea typeface="+mn-ea"/>
                              <a:cs typeface="+mn-cs"/>
                            </a:rPr>
                            <m:t>𝛼</m:t>
                          </m:r>
                        </m:e>
                        <m:sub>
                          <m:r>
                            <a:rPr lang="fr-CA" sz="1100" b="0" i="1">
                              <a:ln>
                                <a:noFill/>
                              </a:ln>
                              <a:solidFill>
                                <a:schemeClr val="dk1"/>
                              </a:solidFill>
                              <a:effectLst/>
                              <a:latin typeface="Cambria Math" panose="02040503050406030204" pitchFamily="18" charset="0"/>
                              <a:ea typeface="+mn-ea"/>
                              <a:cs typeface="+mn-cs"/>
                            </a:rPr>
                            <m:t>𝐿</m:t>
                          </m:r>
                          <m:r>
                            <a:rPr lang="fr-CA" sz="1100" b="0" i="1">
                              <a:ln>
                                <a:noFill/>
                              </a:ln>
                              <a:solidFill>
                                <a:schemeClr val="dk1"/>
                              </a:solidFill>
                              <a:effectLst/>
                              <a:latin typeface="Cambria Math" panose="02040503050406030204" pitchFamily="18" charset="0"/>
                              <a:ea typeface="+mn-ea"/>
                              <a:cs typeface="+mn-cs"/>
                            </a:rPr>
                            <m:t> </m:t>
                          </m:r>
                        </m:sub>
                      </m:sSub>
                      <m:r>
                        <a:rPr lang="fr-CA" sz="1100" b="0" i="1">
                          <a:ln>
                            <a:noFill/>
                          </a:ln>
                          <a:solidFill>
                            <a:schemeClr val="dk1"/>
                          </a:solidFill>
                          <a:effectLst/>
                          <a:latin typeface="Cambria Math" panose="02040503050406030204" pitchFamily="18" charset="0"/>
                          <a:ea typeface="+mn-ea"/>
                          <a:cs typeface="+mn-cs"/>
                        </a:rPr>
                        <m:t>∙</m:t>
                      </m:r>
                      <m:r>
                        <a:rPr lang="fr-CA" sz="1100" b="0" i="1">
                          <a:ln>
                            <a:noFill/>
                          </a:ln>
                          <a:solidFill>
                            <a:schemeClr val="dk1"/>
                          </a:solidFill>
                          <a:effectLst/>
                          <a:latin typeface="Cambria Math" panose="02040503050406030204" pitchFamily="18" charset="0"/>
                          <a:ea typeface="+mn-ea"/>
                          <a:cs typeface="+mn-cs"/>
                        </a:rPr>
                        <m:t>𝐿</m:t>
                      </m:r>
                    </m:e>
                  </m:d>
                  <m:r>
                    <a:rPr lang="fr-CA" sz="1100" b="0" i="1">
                      <a:ln>
                        <a:noFill/>
                      </a:ln>
                      <a:solidFill>
                        <a:schemeClr val="dk1"/>
                      </a:solidFill>
                      <a:effectLst/>
                      <a:latin typeface="Cambria Math" panose="02040503050406030204" pitchFamily="18" charset="0"/>
                      <a:ea typeface="+mn-ea"/>
                      <a:cs typeface="+mn-cs"/>
                    </a:rPr>
                    <m:t> /</m:t>
                  </m:r>
                  <m:d>
                    <m:dPr>
                      <m:ctrlPr>
                        <a:rPr lang="fr-CA" sz="1100" b="0" i="1">
                          <a:ln>
                            <a:noFill/>
                          </a:ln>
                          <a:solidFill>
                            <a:schemeClr val="dk1"/>
                          </a:solidFill>
                          <a:effectLst/>
                          <a:latin typeface="Cambria Math" panose="02040503050406030204" pitchFamily="18" charset="0"/>
                          <a:ea typeface="+mn-ea"/>
                          <a:cs typeface="+mn-cs"/>
                        </a:rPr>
                      </m:ctrlPr>
                    </m:dPr>
                    <m:e>
                      <m:sSub>
                        <m:sSubPr>
                          <m:ctrlPr>
                            <a:rPr lang="fr-CA" sz="1100" b="0" i="1">
                              <a:ln>
                                <a:noFill/>
                              </a:ln>
                              <a:solidFill>
                                <a:schemeClr val="dk1"/>
                              </a:solidFill>
                              <a:effectLst/>
                              <a:latin typeface="Cambria Math" panose="02040503050406030204" pitchFamily="18" charset="0"/>
                              <a:ea typeface="+mn-ea"/>
                              <a:cs typeface="+mn-cs"/>
                            </a:rPr>
                          </m:ctrlPr>
                        </m:sSubPr>
                        <m:e>
                          <m:r>
                            <a:rPr lang="fr-CA" sz="1100" b="0" i="1">
                              <a:ln>
                                <a:noFill/>
                              </a:ln>
                              <a:solidFill>
                                <a:schemeClr val="dk1"/>
                              </a:solidFill>
                              <a:effectLst/>
                              <a:latin typeface="Cambria Math" panose="02040503050406030204" pitchFamily="18" charset="0"/>
                              <a:ea typeface="Cambria Math" panose="02040503050406030204" pitchFamily="18" charset="0"/>
                              <a:cs typeface="+mn-cs"/>
                            </a:rPr>
                            <m:t>𝜙</m:t>
                          </m:r>
                        </m:e>
                        <m:sub>
                          <m:r>
                            <a:rPr lang="fr-CA" sz="1100" b="0" i="1">
                              <a:ln>
                                <a:noFill/>
                              </a:ln>
                              <a:solidFill>
                                <a:schemeClr val="dk1"/>
                              </a:solidFill>
                              <a:effectLst/>
                              <a:latin typeface="Cambria Math" panose="02040503050406030204" pitchFamily="18" charset="0"/>
                              <a:ea typeface="+mn-ea"/>
                              <a:cs typeface="+mn-cs"/>
                            </a:rPr>
                            <m:t>𝑅</m:t>
                          </m:r>
                        </m:sub>
                      </m:sSub>
                      <m:r>
                        <a:rPr lang="fr-CA" sz="1100" b="0" i="1">
                          <a:ln>
                            <a:noFill/>
                          </a:ln>
                          <a:solidFill>
                            <a:schemeClr val="dk1"/>
                          </a:solidFill>
                          <a:effectLst/>
                          <a:latin typeface="Cambria Math" panose="02040503050406030204" pitchFamily="18" charset="0"/>
                          <a:ea typeface="Cambria Math" panose="02040503050406030204" pitchFamily="18" charset="0"/>
                          <a:cs typeface="+mn-cs"/>
                        </a:rPr>
                        <m:t>∙</m:t>
                      </m:r>
                      <m:sSub>
                        <m:sSubPr>
                          <m:ctrlPr>
                            <a:rPr lang="fr-CA" sz="1100" b="0" i="1">
                              <a:ln>
                                <a:noFill/>
                              </a:ln>
                              <a:solidFill>
                                <a:schemeClr val="dk1"/>
                              </a:solidFill>
                              <a:effectLst/>
                              <a:latin typeface="Cambria Math" panose="02040503050406030204" pitchFamily="18" charset="0"/>
                              <a:ea typeface="Cambria Math" panose="02040503050406030204" pitchFamily="18" charset="0"/>
                              <a:cs typeface="+mn-cs"/>
                            </a:rPr>
                          </m:ctrlPr>
                        </m:sSubPr>
                        <m:e>
                          <m:r>
                            <a:rPr lang="fr-CA" sz="1100" b="0" i="1">
                              <a:ln>
                                <a:noFill/>
                              </a:ln>
                              <a:solidFill>
                                <a:schemeClr val="dk1"/>
                              </a:solidFill>
                              <a:effectLst/>
                              <a:latin typeface="Cambria Math" panose="02040503050406030204" pitchFamily="18" charset="0"/>
                              <a:ea typeface="Cambria Math" panose="02040503050406030204" pitchFamily="18" charset="0"/>
                              <a:cs typeface="+mn-cs"/>
                            </a:rPr>
                            <m:t>𝐹</m:t>
                          </m:r>
                        </m:e>
                        <m:sub>
                          <m:r>
                            <a:rPr lang="fr-CA" sz="1100" b="0" i="1">
                              <a:ln>
                                <a:noFill/>
                              </a:ln>
                              <a:solidFill>
                                <a:schemeClr val="dk1"/>
                              </a:solidFill>
                              <a:effectLst/>
                              <a:latin typeface="Cambria Math" panose="02040503050406030204" pitchFamily="18" charset="0"/>
                              <a:ea typeface="Cambria Math" panose="02040503050406030204" pitchFamily="18" charset="0"/>
                              <a:cs typeface="+mn-cs"/>
                            </a:rPr>
                            <m:t>𝑦</m:t>
                          </m:r>
                        </m:sub>
                      </m:sSub>
                    </m:e>
                  </m:d>
                </m:oMath>
              </a14:m>
              <a:endParaRPr lang="fr-CA" sz="1100">
                <a:ln>
                  <a:noFill/>
                </a:ln>
              </a:endParaRPr>
            </a:p>
          </xdr:txBody>
        </xdr:sp>
      </mc:Choice>
      <mc:Fallback xmlns="">
        <xdr:sp macro="" textlink="">
          <xdr:nvSpPr>
            <xdr:cNvPr id="4" name="ZoneTexte 3">
              <a:extLst>
                <a:ext uri="{FF2B5EF4-FFF2-40B4-BE49-F238E27FC236}">
                  <a16:creationId xmlns:a16="http://schemas.microsoft.com/office/drawing/2014/main" id="{7298F970-EB41-4E1E-80D9-F3A26FCDC7D7}"/>
                </a:ext>
              </a:extLst>
            </xdr:cNvPr>
            <xdr:cNvSpPr txBox="1"/>
          </xdr:nvSpPr>
          <xdr:spPr>
            <a:xfrm>
              <a:off x="14523983" y="3653761"/>
              <a:ext cx="2056993" cy="22658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r"/>
              <a:r>
                <a:rPr lang="fr-CA" sz="1100">
                  <a:ln>
                    <a:noFill/>
                  </a:ln>
                </a:rPr>
                <a:t> </a:t>
              </a:r>
              <a:r>
                <a:rPr lang="fr-CA" sz="1100" b="0" i="0">
                  <a:ln>
                    <a:noFill/>
                  </a:ln>
                  <a:solidFill>
                    <a:schemeClr val="dk1"/>
                  </a:solidFill>
                  <a:effectLst/>
                  <a:latin typeface="Cambria Math" panose="02040503050406030204" pitchFamily="18" charset="0"/>
                  <a:ea typeface="+mn-ea"/>
                  <a:cs typeface="+mn-cs"/>
                </a:rPr>
                <a:t>A</a:t>
              </a:r>
              <a:r>
                <a:rPr lang="fr-CA" sz="1100" b="0" i="0">
                  <a:ln>
                    <a:noFill/>
                  </a:ln>
                  <a:solidFill>
                    <a:schemeClr val="dk1"/>
                  </a:solidFill>
                  <a:effectLst/>
                  <a:latin typeface="Cambria Math" panose="02040503050406030204" pitchFamily="18" charset="0"/>
                  <a:ea typeface="Cambria Math" panose="02040503050406030204" pitchFamily="18" charset="0"/>
                  <a:cs typeface="+mn-cs"/>
                </a:rPr>
                <a:t>≥</a:t>
              </a:r>
              <a:r>
                <a:rPr lang="fr-CA" sz="1100" b="0" i="0">
                  <a:ln>
                    <a:noFill/>
                  </a:ln>
                  <a:solidFill>
                    <a:schemeClr val="dk1"/>
                  </a:solidFill>
                  <a:effectLst/>
                  <a:latin typeface="Cambria Math" panose="02040503050406030204" pitchFamily="18" charset="0"/>
                  <a:ea typeface="+mn-ea"/>
                  <a:cs typeface="+mn-cs"/>
                </a:rPr>
                <a:t>(𝛼_𝐷  </a:t>
              </a:r>
              <a:r>
                <a:rPr lang="fr-CA" sz="1100" i="0">
                  <a:ln>
                    <a:noFill/>
                  </a:ln>
                  <a:solidFill>
                    <a:schemeClr val="dk1"/>
                  </a:solidFill>
                  <a:effectLst/>
                  <a:latin typeface="Cambria Math" panose="02040503050406030204" pitchFamily="18" charset="0"/>
                  <a:ea typeface="+mn-ea"/>
                  <a:cs typeface="+mn-cs"/>
                </a:rPr>
                <a:t>∙</a:t>
              </a:r>
              <a:r>
                <a:rPr lang="fr-CA" sz="1100" b="0" i="0">
                  <a:ln>
                    <a:noFill/>
                  </a:ln>
                  <a:solidFill>
                    <a:schemeClr val="dk1"/>
                  </a:solidFill>
                  <a:effectLst/>
                  <a:latin typeface="Cambria Math" panose="02040503050406030204" pitchFamily="18" charset="0"/>
                  <a:ea typeface="+mn-ea"/>
                  <a:cs typeface="+mn-cs"/>
                </a:rPr>
                <a:t>𝐷+ 𝛼_(𝐿 )∙𝐿)  /(</a:t>
              </a:r>
              <a:r>
                <a:rPr lang="fr-CA" sz="1100" b="0" i="0">
                  <a:ln>
                    <a:noFill/>
                  </a:ln>
                  <a:solidFill>
                    <a:schemeClr val="dk1"/>
                  </a:solidFill>
                  <a:effectLst/>
                  <a:latin typeface="Cambria Math" panose="02040503050406030204" pitchFamily="18" charset="0"/>
                  <a:ea typeface="Cambria Math" panose="02040503050406030204" pitchFamily="18" charset="0"/>
                  <a:cs typeface="+mn-cs"/>
                </a:rPr>
                <a:t>𝜙</a:t>
              </a:r>
              <a:r>
                <a:rPr lang="fr-CA" sz="1100" b="0" i="0">
                  <a:ln>
                    <a:noFill/>
                  </a:ln>
                  <a:solidFill>
                    <a:schemeClr val="dk1"/>
                  </a:solidFill>
                  <a:effectLst/>
                  <a:latin typeface="Cambria Math" panose="02040503050406030204" pitchFamily="18" charset="0"/>
                  <a:ea typeface="+mn-ea"/>
                  <a:cs typeface="+mn-cs"/>
                </a:rPr>
                <a:t>_𝑅</a:t>
              </a:r>
              <a:r>
                <a:rPr lang="fr-CA" sz="1100" b="0" i="0">
                  <a:ln>
                    <a:noFill/>
                  </a:ln>
                  <a:solidFill>
                    <a:schemeClr val="dk1"/>
                  </a:solidFill>
                  <a:effectLst/>
                  <a:latin typeface="Cambria Math" panose="02040503050406030204" pitchFamily="18" charset="0"/>
                  <a:ea typeface="Cambria Math" panose="02040503050406030204" pitchFamily="18" charset="0"/>
                  <a:cs typeface="+mn-cs"/>
                </a:rPr>
                <a:t>∙𝐹_𝑦 )</a:t>
              </a:r>
              <a:endParaRPr lang="fr-CA" sz="1100">
                <a:ln>
                  <a:noFill/>
                </a:ln>
              </a:endParaRPr>
            </a:p>
          </xdr:txBody>
        </xdr:sp>
      </mc:Fallback>
    </mc:AlternateContent>
    <xdr:clientData/>
  </xdr:oneCellAnchor>
  <xdr:oneCellAnchor>
    <xdr:from>
      <xdr:col>11</xdr:col>
      <xdr:colOff>206016</xdr:colOff>
      <xdr:row>29</xdr:row>
      <xdr:rowOff>1834</xdr:rowOff>
    </xdr:from>
    <xdr:ext cx="2343962" cy="222283"/>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5C323EC8-CE04-4647-98C9-1E6D155873A5}"/>
                </a:ext>
              </a:extLst>
            </xdr:cNvPr>
            <xdr:cNvSpPr txBox="1"/>
          </xdr:nvSpPr>
          <xdr:spPr>
            <a:xfrm>
              <a:off x="10007241" y="5640634"/>
              <a:ext cx="2343962" cy="22228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r>
                    <m:rPr>
                      <m:sty m:val="p"/>
                    </m:rPr>
                    <a:rPr lang="fr-CA" sz="1100" b="0" i="0">
                      <a:solidFill>
                        <a:schemeClr val="dk1"/>
                      </a:solidFill>
                      <a:effectLst/>
                      <a:latin typeface="Cambria Math" panose="02040503050406030204" pitchFamily="18" charset="0"/>
                      <a:ea typeface="+mn-ea"/>
                      <a:cs typeface="+mn-cs"/>
                    </a:rPr>
                    <m:t>A</m:t>
                  </m:r>
                  <m:r>
                    <a:rPr lang="fr-CA" sz="1100" b="0" i="1">
                      <a:solidFill>
                        <a:schemeClr val="dk1"/>
                      </a:solidFill>
                      <a:effectLst/>
                      <a:latin typeface="Cambria Math" panose="02040503050406030204" pitchFamily="18" charset="0"/>
                      <a:ea typeface="Cambria Math" panose="02040503050406030204" pitchFamily="18" charset="0"/>
                      <a:cs typeface="+mn-cs"/>
                    </a:rPr>
                    <m:t>≥</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𝐷</m:t>
                          </m:r>
                        </m:sub>
                      </m:sSub>
                      <m:r>
                        <a:rPr lang="fr-CA" sz="1100" b="0" i="1">
                          <a:solidFill>
                            <a:schemeClr val="dk1"/>
                          </a:solidFill>
                          <a:effectLst/>
                          <a:latin typeface="Cambria Math" panose="02040503050406030204" pitchFamily="18" charset="0"/>
                          <a:ea typeface="+mn-ea"/>
                          <a:cs typeface="+mn-cs"/>
                        </a:rPr>
                        <m:t> </m:t>
                      </m:r>
                      <m:r>
                        <a:rPr lang="fr-CA"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𝐷</m:t>
                      </m:r>
                      <m:r>
                        <a:rPr lang="fr-CA" sz="1100" b="0" i="1">
                          <a:solidFill>
                            <a:schemeClr val="dk1"/>
                          </a:solidFill>
                          <a:effectLst/>
                          <a:latin typeface="Cambria Math" panose="02040503050406030204" pitchFamily="18" charset="0"/>
                          <a:ea typeface="+mn-ea"/>
                          <a:cs typeface="+mn-cs"/>
                        </a:rPr>
                        <m:t>+ </m:t>
                      </m:r>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𝐿</m:t>
                          </m:r>
                          <m:r>
                            <a:rPr lang="fr-CA" sz="1100" b="0" i="1">
                              <a:solidFill>
                                <a:schemeClr val="dk1"/>
                              </a:solidFill>
                              <a:effectLst/>
                              <a:latin typeface="Cambria Math" panose="02040503050406030204" pitchFamily="18" charset="0"/>
                              <a:ea typeface="+mn-ea"/>
                              <a:cs typeface="+mn-cs"/>
                            </a:rPr>
                            <m:t> </m:t>
                          </m:r>
                        </m:sub>
                      </m:sSub>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𝐿</m:t>
                      </m:r>
                    </m:e>
                  </m:d>
                  <m:r>
                    <a:rPr lang="fr-CA" sz="1100" b="0" i="1">
                      <a:solidFill>
                        <a:schemeClr val="dk1"/>
                      </a:solidFill>
                      <a:effectLst/>
                      <a:latin typeface="Cambria Math" panose="02040503050406030204" pitchFamily="18" charset="0"/>
                      <a:ea typeface="+mn-ea"/>
                      <a:cs typeface="+mn-cs"/>
                    </a:rPr>
                    <m:t> /</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𝜙</m:t>
                          </m:r>
                        </m:e>
                        <m:sub>
                          <m:r>
                            <a:rPr lang="fr-CA" sz="1100" b="0" i="1">
                              <a:solidFill>
                                <a:schemeClr val="dk1"/>
                              </a:solidFill>
                              <a:effectLst/>
                              <a:latin typeface="Cambria Math" panose="02040503050406030204" pitchFamily="18" charset="0"/>
                              <a:ea typeface="+mn-ea"/>
                              <a:cs typeface="+mn-cs"/>
                            </a:rPr>
                            <m:t>𝑅</m:t>
                          </m:r>
                        </m:sub>
                      </m:sSub>
                      <m:r>
                        <a:rPr lang="fr-CA" sz="1100" b="0" i="1">
                          <a:solidFill>
                            <a:schemeClr val="dk1"/>
                          </a:solidFill>
                          <a:effectLst/>
                          <a:latin typeface="Cambria Math" panose="02040503050406030204" pitchFamily="18" charset="0"/>
                          <a:ea typeface="Cambria Math" panose="02040503050406030204" pitchFamily="18" charset="0"/>
                          <a:cs typeface="+mn-cs"/>
                        </a:rPr>
                        <m:t>∙</m:t>
                      </m:r>
                      <m:sSub>
                        <m:sSubPr>
                          <m:ctrlPr>
                            <a:rPr lang="fr-CA" sz="1100" b="0" i="1">
                              <a:solidFill>
                                <a:schemeClr val="dk1"/>
                              </a:solidFill>
                              <a:effectLst/>
                              <a:latin typeface="Cambria Math" panose="02040503050406030204" pitchFamily="18" charset="0"/>
                              <a:ea typeface="Cambria Math" panose="02040503050406030204" pitchFamily="18" charset="0"/>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𝐹</m:t>
                          </m:r>
                        </m:e>
                        <m:sub>
                          <m:r>
                            <a:rPr lang="fr-CA" sz="1100" b="0" i="1">
                              <a:solidFill>
                                <a:schemeClr val="dk1"/>
                              </a:solidFill>
                              <a:effectLst/>
                              <a:latin typeface="Cambria Math" panose="02040503050406030204" pitchFamily="18" charset="0"/>
                              <a:ea typeface="Cambria Math" panose="02040503050406030204" pitchFamily="18" charset="0"/>
                              <a:cs typeface="+mn-cs"/>
                            </a:rPr>
                            <m:t>𝑢</m:t>
                          </m:r>
                        </m:sub>
                      </m:sSub>
                    </m:e>
                  </m:d>
                </m:oMath>
              </a14:m>
              <a:endParaRPr lang="fr-CA" sz="1100"/>
            </a:p>
          </xdr:txBody>
        </xdr:sp>
      </mc:Choice>
      <mc:Fallback xmlns="">
        <xdr:sp macro="" textlink="">
          <xdr:nvSpPr>
            <xdr:cNvPr id="5" name="ZoneTexte 4">
              <a:extLst>
                <a:ext uri="{FF2B5EF4-FFF2-40B4-BE49-F238E27FC236}">
                  <a16:creationId xmlns:a16="http://schemas.microsoft.com/office/drawing/2014/main" id="{5C323EC8-CE04-4647-98C9-1E6D155873A5}"/>
                </a:ext>
              </a:extLst>
            </xdr:cNvPr>
            <xdr:cNvSpPr txBox="1"/>
          </xdr:nvSpPr>
          <xdr:spPr>
            <a:xfrm>
              <a:off x="10007241" y="5640634"/>
              <a:ext cx="2343962" cy="22228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b="0" i="0">
                  <a:solidFill>
                    <a:schemeClr val="dk1"/>
                  </a:solidFill>
                  <a:effectLst/>
                  <a:latin typeface="Cambria Math" panose="02040503050406030204" pitchFamily="18" charset="0"/>
                  <a:ea typeface="+mn-ea"/>
                  <a:cs typeface="+mn-cs"/>
                </a:rPr>
                <a:t>A</a:t>
              </a:r>
              <a:r>
                <a:rPr lang="fr-CA" sz="1100" b="0" i="0">
                  <a:solidFill>
                    <a:schemeClr val="dk1"/>
                  </a:solidFill>
                  <a:effectLst/>
                  <a:latin typeface="Cambria Math" panose="02040503050406030204" pitchFamily="18" charset="0"/>
                  <a:ea typeface="Cambria Math" panose="02040503050406030204" pitchFamily="18" charset="0"/>
                  <a:cs typeface="+mn-cs"/>
                </a:rPr>
                <a:t>≥</a:t>
              </a:r>
              <a:r>
                <a:rPr lang="fr-CA" sz="1100" b="0" i="0">
                  <a:solidFill>
                    <a:schemeClr val="dk1"/>
                  </a:solidFill>
                  <a:effectLst/>
                  <a:latin typeface="Cambria Math" panose="02040503050406030204" pitchFamily="18" charset="0"/>
                  <a:ea typeface="+mn-ea"/>
                  <a:cs typeface="+mn-cs"/>
                </a:rPr>
                <a:t>(𝛼_𝐷  </a:t>
              </a:r>
              <a:r>
                <a:rPr lang="fr-CA"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𝐷+ 𝛼_(𝐿 )∙𝐿)  /(</a:t>
              </a:r>
              <a:r>
                <a:rPr lang="fr-CA" sz="1100" b="0" i="0">
                  <a:solidFill>
                    <a:schemeClr val="dk1"/>
                  </a:solidFill>
                  <a:effectLst/>
                  <a:latin typeface="Cambria Math" panose="02040503050406030204" pitchFamily="18" charset="0"/>
                  <a:ea typeface="Cambria Math" panose="02040503050406030204" pitchFamily="18" charset="0"/>
                  <a:cs typeface="+mn-cs"/>
                </a:rPr>
                <a:t>𝜙</a:t>
              </a:r>
              <a:r>
                <a:rPr lang="fr-CA" sz="1100" b="0" i="0">
                  <a:solidFill>
                    <a:schemeClr val="dk1"/>
                  </a:solidFill>
                  <a:effectLst/>
                  <a:latin typeface="Cambria Math" panose="02040503050406030204" pitchFamily="18" charset="0"/>
                  <a:ea typeface="+mn-ea"/>
                  <a:cs typeface="+mn-cs"/>
                </a:rPr>
                <a:t>_𝑅</a:t>
              </a:r>
              <a:r>
                <a:rPr lang="fr-CA" sz="1100" b="0" i="0">
                  <a:solidFill>
                    <a:schemeClr val="dk1"/>
                  </a:solidFill>
                  <a:effectLst/>
                  <a:latin typeface="Cambria Math" panose="02040503050406030204" pitchFamily="18" charset="0"/>
                  <a:ea typeface="Cambria Math" panose="02040503050406030204" pitchFamily="18" charset="0"/>
                  <a:cs typeface="+mn-cs"/>
                </a:rPr>
                <a:t>∙𝐹_𝑢 )</a:t>
              </a:r>
              <a:endParaRPr lang="fr-CA" sz="1100"/>
            </a:p>
          </xdr:txBody>
        </xdr:sp>
      </mc:Fallback>
    </mc:AlternateContent>
    <xdr:clientData/>
  </xdr:oneCellAnchor>
  <xdr:oneCellAnchor>
    <xdr:from>
      <xdr:col>12</xdr:col>
      <xdr:colOff>0</xdr:colOff>
      <xdr:row>10</xdr:row>
      <xdr:rowOff>0</xdr:rowOff>
    </xdr:from>
    <xdr:ext cx="1297021" cy="244928"/>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AC1FA128-0164-4352-A978-E544F9D0BC3C}"/>
                </a:ext>
              </a:extLst>
            </xdr:cNvPr>
            <xdr:cNvSpPr txBox="1"/>
          </xdr:nvSpPr>
          <xdr:spPr>
            <a:xfrm>
              <a:off x="10887075" y="1628775"/>
              <a:ext cx="1297021" cy="24492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𝑇</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6" name="ZoneTexte 5">
              <a:extLst>
                <a:ext uri="{FF2B5EF4-FFF2-40B4-BE49-F238E27FC236}">
                  <a16:creationId xmlns:a16="http://schemas.microsoft.com/office/drawing/2014/main" id="{AC1FA128-0164-4352-A978-E544F9D0BC3C}"/>
                </a:ext>
              </a:extLst>
            </xdr:cNvPr>
            <xdr:cNvSpPr txBox="1"/>
          </xdr:nvSpPr>
          <xdr:spPr>
            <a:xfrm>
              <a:off x="10887075" y="1628775"/>
              <a:ext cx="1297021" cy="24492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𝑇_𝑓=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oneCellAnchor>
    <xdr:from>
      <xdr:col>12</xdr:col>
      <xdr:colOff>0</xdr:colOff>
      <xdr:row>18</xdr:row>
      <xdr:rowOff>0</xdr:rowOff>
    </xdr:from>
    <xdr:ext cx="1300369" cy="204993"/>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523AE5-45AD-4EEA-85BB-A39D965D0BDF}"/>
                </a:ext>
              </a:extLst>
            </xdr:cNvPr>
            <xdr:cNvSpPr txBox="1"/>
          </xdr:nvSpPr>
          <xdr:spPr>
            <a:xfrm>
              <a:off x="10887075" y="3333750"/>
              <a:ext cx="1300369" cy="20499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spAutoFit/>
            </a:bodyPr>
            <a:lstStyle/>
            <a:p>
              <a:pPr algn="ctr"/>
              <a:r>
                <a:rPr lang="fr-CA" sz="1100"/>
                <a:t>d = </a:t>
              </a:r>
              <a14:m>
                <m:oMath xmlns:m="http://schemas.openxmlformats.org/officeDocument/2006/math">
                  <m:rad>
                    <m:radPr>
                      <m:degHide m:val="on"/>
                      <m:ctrlPr>
                        <a:rPr lang="fr-CA" sz="1100" i="1">
                          <a:latin typeface="Cambria Math" panose="02040503050406030204" pitchFamily="18" charset="0"/>
                        </a:rPr>
                      </m:ctrlPr>
                    </m:radPr>
                    <m:deg/>
                    <m:e>
                      <m:r>
                        <a:rPr lang="fr-CA" sz="1100" b="0" i="1">
                          <a:latin typeface="Cambria Math" panose="02040503050406030204" pitchFamily="18" charset="0"/>
                        </a:rPr>
                        <m:t>4</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𝐴</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𝜋</m:t>
                      </m:r>
                    </m:e>
                  </m:rad>
                </m:oMath>
              </a14:m>
              <a:endParaRPr lang="fr-CA" sz="1100"/>
            </a:p>
          </xdr:txBody>
        </xdr:sp>
      </mc:Choice>
      <mc:Fallback xmlns="">
        <xdr:sp macro="" textlink="">
          <xdr:nvSpPr>
            <xdr:cNvPr id="7" name="ZoneTexte 6">
              <a:extLst>
                <a:ext uri="{FF2B5EF4-FFF2-40B4-BE49-F238E27FC236}">
                  <a16:creationId xmlns:a16="http://schemas.microsoft.com/office/drawing/2014/main" id="{00523AE5-45AD-4EEA-85BB-A39D965D0BDF}"/>
                </a:ext>
              </a:extLst>
            </xdr:cNvPr>
            <xdr:cNvSpPr txBox="1"/>
          </xdr:nvSpPr>
          <xdr:spPr>
            <a:xfrm>
              <a:off x="10887075" y="3333750"/>
              <a:ext cx="1300369" cy="20499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spAutoFit/>
            </a:bodyPr>
            <a:lstStyle/>
            <a:p>
              <a:pPr algn="ctr"/>
              <a:r>
                <a:rPr lang="fr-CA" sz="1100"/>
                <a:t>d = </a:t>
              </a:r>
              <a:r>
                <a:rPr lang="fr-CA" sz="1100" i="0">
                  <a:latin typeface="Cambria Math" panose="02040503050406030204" pitchFamily="18" charset="0"/>
                </a:rPr>
                <a:t>√(</a:t>
              </a:r>
              <a:r>
                <a:rPr lang="fr-CA" sz="1100" b="0" i="0">
                  <a:latin typeface="Cambria Math" panose="02040503050406030204" pitchFamily="18" charset="0"/>
                </a:rPr>
                <a:t>4</a:t>
              </a:r>
              <a:r>
                <a:rPr lang="fr-CA" sz="1100" b="0" i="0">
                  <a:latin typeface="Cambria Math" panose="02040503050406030204" pitchFamily="18" charset="0"/>
                  <a:ea typeface="Cambria Math" panose="02040503050406030204" pitchFamily="18" charset="0"/>
                </a:rPr>
                <a:t>∙𝐴/𝜋)</a:t>
              </a:r>
              <a:endParaRPr lang="fr-CA" sz="1100"/>
            </a:p>
          </xdr:txBody>
        </xdr:sp>
      </mc:Fallback>
    </mc:AlternateContent>
    <xdr:clientData/>
  </xdr:oneCellAnchor>
  <xdr:twoCellAnchor>
    <xdr:from>
      <xdr:col>7</xdr:col>
      <xdr:colOff>13607</xdr:colOff>
      <xdr:row>38</xdr:row>
      <xdr:rowOff>0</xdr:rowOff>
    </xdr:from>
    <xdr:to>
      <xdr:col>13</xdr:col>
      <xdr:colOff>9525</xdr:colOff>
      <xdr:row>42</xdr:row>
      <xdr:rowOff>190500</xdr:rowOff>
    </xdr:to>
    <xdr:sp macro="" textlink="">
      <xdr:nvSpPr>
        <xdr:cNvPr id="8" name="ZoneTexte 7">
          <a:extLst>
            <a:ext uri="{FF2B5EF4-FFF2-40B4-BE49-F238E27FC236}">
              <a16:creationId xmlns:a16="http://schemas.microsoft.com/office/drawing/2014/main" id="{7BA88B9C-CAD6-4B8D-A0A7-BF48D3AD7D4E}"/>
            </a:ext>
          </a:extLst>
        </xdr:cNvPr>
        <xdr:cNvSpPr txBox="1"/>
      </xdr:nvSpPr>
      <xdr:spPr>
        <a:xfrm>
          <a:off x="3937907" y="7467600"/>
          <a:ext cx="8263618"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t>Selon la section brute, un diamètre minimum de</a:t>
          </a:r>
          <a:r>
            <a:rPr lang="fr-CA" sz="1200" baseline="0"/>
            <a:t> 13,1 mm est requis.</a:t>
          </a:r>
        </a:p>
        <a:p>
          <a:r>
            <a:rPr lang="fr-CA" sz="1200">
              <a:solidFill>
                <a:schemeClr val="dk1"/>
              </a:solidFill>
              <a:effectLst/>
              <a:latin typeface="+mn-lt"/>
              <a:ea typeface="+mn-ea"/>
              <a:cs typeface="+mn-cs"/>
            </a:rPr>
            <a:t>Selon la section nette, un diamètre minimum de</a:t>
          </a:r>
          <a:r>
            <a:rPr lang="fr-CA" sz="1200" baseline="0">
              <a:solidFill>
                <a:schemeClr val="dk1"/>
              </a:solidFill>
              <a:effectLst/>
              <a:latin typeface="+mn-lt"/>
              <a:ea typeface="+mn-ea"/>
              <a:cs typeface="+mn-cs"/>
            </a:rPr>
            <a:t> 13,8 mm est requis.</a:t>
          </a:r>
        </a:p>
        <a:p>
          <a:r>
            <a:rPr lang="fr-CA" sz="1200" baseline="0">
              <a:solidFill>
                <a:schemeClr val="dk1"/>
              </a:solidFill>
              <a:effectLst/>
              <a:latin typeface="+mn-lt"/>
              <a:ea typeface="+mn-ea"/>
              <a:cs typeface="+mn-cs"/>
            </a:rPr>
            <a:t>D'après ces résultats, une tige standard 5/8'' (15,875mm) permet de résister en toute sécurité à la charge donnée.</a:t>
          </a:r>
          <a:endParaRPr lang="fr-CA" sz="1200">
            <a:effectLst/>
          </a:endParaRPr>
        </a:p>
        <a:p>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8107</xdr:colOff>
      <xdr:row>10</xdr:row>
      <xdr:rowOff>4053</xdr:rowOff>
    </xdr:from>
    <xdr:ext cx="1297021" cy="22006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BC246004-364A-4B07-9CC1-3637DD609B47}"/>
                </a:ext>
              </a:extLst>
            </xdr:cNvPr>
            <xdr:cNvSpPr txBox="1"/>
          </xdr:nvSpPr>
          <xdr:spPr>
            <a:xfrm>
              <a:off x="10752307" y="1642353"/>
              <a:ext cx="1297021"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𝑇</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2" name="ZoneTexte 1">
              <a:extLst>
                <a:ext uri="{FF2B5EF4-FFF2-40B4-BE49-F238E27FC236}">
                  <a16:creationId xmlns:a16="http://schemas.microsoft.com/office/drawing/2014/main" id="{BC246004-364A-4B07-9CC1-3637DD609B47}"/>
                </a:ext>
              </a:extLst>
            </xdr:cNvPr>
            <xdr:cNvSpPr txBox="1"/>
          </xdr:nvSpPr>
          <xdr:spPr>
            <a:xfrm>
              <a:off x="10752307" y="1642353"/>
              <a:ext cx="1297021"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𝑇_𝑓=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oneCellAnchor>
    <xdr:from>
      <xdr:col>11</xdr:col>
      <xdr:colOff>209550</xdr:colOff>
      <xdr:row>15</xdr:row>
      <xdr:rowOff>199242</xdr:rowOff>
    </xdr:from>
    <xdr:ext cx="2186354" cy="230744"/>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1907CB4B-FFC0-4DBA-8050-B52A9FF6646D}"/>
                </a:ext>
              </a:extLst>
            </xdr:cNvPr>
            <xdr:cNvSpPr txBox="1"/>
          </xdr:nvSpPr>
          <xdr:spPr>
            <a:xfrm>
              <a:off x="9867900" y="3113892"/>
              <a:ext cx="2186354" cy="230744"/>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r>
                    <m:rPr>
                      <m:sty m:val="p"/>
                    </m:rPr>
                    <a:rPr lang="fr-CA" sz="1100" b="0" i="0">
                      <a:solidFill>
                        <a:schemeClr val="dk1"/>
                      </a:solidFill>
                      <a:effectLst/>
                      <a:latin typeface="Cambria Math" panose="02040503050406030204" pitchFamily="18" charset="0"/>
                      <a:ea typeface="+mn-ea"/>
                      <a:cs typeface="+mn-cs"/>
                    </a:rPr>
                    <m:t>A</m:t>
                  </m:r>
                  <m:r>
                    <a:rPr lang="fr-CA" sz="1100" b="0" i="1">
                      <a:solidFill>
                        <a:schemeClr val="dk1"/>
                      </a:solidFill>
                      <a:effectLst/>
                      <a:latin typeface="Cambria Math" panose="02040503050406030204" pitchFamily="18" charset="0"/>
                      <a:ea typeface="Cambria Math" panose="02040503050406030204" pitchFamily="18" charset="0"/>
                      <a:cs typeface="+mn-cs"/>
                    </a:rPr>
                    <m:t>≥</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𝐷</m:t>
                          </m:r>
                        </m:sub>
                      </m:sSub>
                      <m:r>
                        <a:rPr lang="fr-CA" sz="1100" b="0" i="1">
                          <a:solidFill>
                            <a:schemeClr val="dk1"/>
                          </a:solidFill>
                          <a:effectLst/>
                          <a:latin typeface="Cambria Math" panose="02040503050406030204" pitchFamily="18" charset="0"/>
                          <a:ea typeface="+mn-ea"/>
                          <a:cs typeface="+mn-cs"/>
                        </a:rPr>
                        <m:t> </m:t>
                      </m:r>
                      <m:r>
                        <a:rPr lang="fr-CA"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𝐷</m:t>
                      </m:r>
                      <m:r>
                        <a:rPr lang="fr-CA" sz="1100" b="0" i="1">
                          <a:solidFill>
                            <a:schemeClr val="dk1"/>
                          </a:solidFill>
                          <a:effectLst/>
                          <a:latin typeface="Cambria Math" panose="02040503050406030204" pitchFamily="18" charset="0"/>
                          <a:ea typeface="+mn-ea"/>
                          <a:cs typeface="+mn-cs"/>
                        </a:rPr>
                        <m:t>+ </m:t>
                      </m:r>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𝐿</m:t>
                          </m:r>
                          <m:r>
                            <a:rPr lang="fr-CA" sz="1100" b="0" i="1">
                              <a:solidFill>
                                <a:schemeClr val="dk1"/>
                              </a:solidFill>
                              <a:effectLst/>
                              <a:latin typeface="Cambria Math" panose="02040503050406030204" pitchFamily="18" charset="0"/>
                              <a:ea typeface="+mn-ea"/>
                              <a:cs typeface="+mn-cs"/>
                            </a:rPr>
                            <m:t> </m:t>
                          </m:r>
                        </m:sub>
                      </m:sSub>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𝐿</m:t>
                      </m:r>
                    </m:e>
                  </m:d>
                  <m:r>
                    <a:rPr lang="fr-CA" sz="1100" b="0" i="1">
                      <a:solidFill>
                        <a:schemeClr val="dk1"/>
                      </a:solidFill>
                      <a:effectLst/>
                      <a:latin typeface="Cambria Math" panose="02040503050406030204" pitchFamily="18" charset="0"/>
                      <a:ea typeface="+mn-ea"/>
                      <a:cs typeface="+mn-cs"/>
                    </a:rPr>
                    <m:t> /</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𝜙</m:t>
                          </m:r>
                        </m:e>
                        <m:sub>
                          <m:r>
                            <a:rPr lang="fr-CA" sz="1100" b="0" i="1">
                              <a:solidFill>
                                <a:schemeClr val="dk1"/>
                              </a:solidFill>
                              <a:effectLst/>
                              <a:latin typeface="Cambria Math" panose="02040503050406030204" pitchFamily="18" charset="0"/>
                              <a:ea typeface="+mn-ea"/>
                              <a:cs typeface="+mn-cs"/>
                            </a:rPr>
                            <m:t>𝑅</m:t>
                          </m:r>
                        </m:sub>
                      </m:sSub>
                      <m:r>
                        <a:rPr lang="fr-CA" sz="1100" b="0" i="1">
                          <a:solidFill>
                            <a:schemeClr val="dk1"/>
                          </a:solidFill>
                          <a:effectLst/>
                          <a:latin typeface="Cambria Math" panose="02040503050406030204" pitchFamily="18" charset="0"/>
                          <a:ea typeface="Cambria Math" panose="02040503050406030204" pitchFamily="18" charset="0"/>
                          <a:cs typeface="+mn-cs"/>
                        </a:rPr>
                        <m:t>∙</m:t>
                      </m:r>
                      <m:sSub>
                        <m:sSubPr>
                          <m:ctrlPr>
                            <a:rPr lang="fr-CA" sz="1100" b="0" i="1">
                              <a:solidFill>
                                <a:schemeClr val="dk1"/>
                              </a:solidFill>
                              <a:effectLst/>
                              <a:latin typeface="Cambria Math" panose="02040503050406030204" pitchFamily="18" charset="0"/>
                              <a:ea typeface="Cambria Math" panose="02040503050406030204" pitchFamily="18" charset="0"/>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𝐹</m:t>
                          </m:r>
                        </m:e>
                        <m:sub>
                          <m:r>
                            <a:rPr lang="fr-CA" sz="1100" b="0" i="1">
                              <a:solidFill>
                                <a:schemeClr val="dk1"/>
                              </a:solidFill>
                              <a:effectLst/>
                              <a:latin typeface="Cambria Math" panose="02040503050406030204" pitchFamily="18" charset="0"/>
                              <a:ea typeface="Cambria Math" panose="02040503050406030204" pitchFamily="18" charset="0"/>
                              <a:cs typeface="+mn-cs"/>
                            </a:rPr>
                            <m:t>𝑦</m:t>
                          </m:r>
                        </m:sub>
                      </m:sSub>
                    </m:e>
                  </m:d>
                </m:oMath>
              </a14:m>
              <a:endParaRPr lang="fr-CA" sz="1100"/>
            </a:p>
          </xdr:txBody>
        </xdr:sp>
      </mc:Choice>
      <mc:Fallback xmlns="">
        <xdr:sp macro="" textlink="">
          <xdr:nvSpPr>
            <xdr:cNvPr id="3" name="ZoneTexte 2">
              <a:extLst>
                <a:ext uri="{FF2B5EF4-FFF2-40B4-BE49-F238E27FC236}">
                  <a16:creationId xmlns:a16="http://schemas.microsoft.com/office/drawing/2014/main" id="{1907CB4B-FFC0-4DBA-8050-B52A9FF6646D}"/>
                </a:ext>
              </a:extLst>
            </xdr:cNvPr>
            <xdr:cNvSpPr txBox="1"/>
          </xdr:nvSpPr>
          <xdr:spPr>
            <a:xfrm>
              <a:off x="9867900" y="3113892"/>
              <a:ext cx="2186354" cy="230744"/>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b="0" i="0">
                  <a:solidFill>
                    <a:schemeClr val="dk1"/>
                  </a:solidFill>
                  <a:effectLst/>
                  <a:latin typeface="Cambria Math" panose="02040503050406030204" pitchFamily="18" charset="0"/>
                  <a:ea typeface="+mn-ea"/>
                  <a:cs typeface="+mn-cs"/>
                </a:rPr>
                <a:t>A</a:t>
              </a:r>
              <a:r>
                <a:rPr lang="fr-CA" sz="1100" b="0" i="0">
                  <a:solidFill>
                    <a:schemeClr val="dk1"/>
                  </a:solidFill>
                  <a:effectLst/>
                  <a:latin typeface="Cambria Math" panose="02040503050406030204" pitchFamily="18" charset="0"/>
                  <a:ea typeface="Cambria Math" panose="02040503050406030204" pitchFamily="18" charset="0"/>
                  <a:cs typeface="+mn-cs"/>
                </a:rPr>
                <a:t>≥</a:t>
              </a:r>
              <a:r>
                <a:rPr lang="fr-CA" sz="1100" b="0" i="0">
                  <a:solidFill>
                    <a:schemeClr val="dk1"/>
                  </a:solidFill>
                  <a:effectLst/>
                  <a:latin typeface="Cambria Math" panose="02040503050406030204" pitchFamily="18" charset="0"/>
                  <a:ea typeface="+mn-ea"/>
                  <a:cs typeface="+mn-cs"/>
                </a:rPr>
                <a:t>(𝛼_𝐷  </a:t>
              </a:r>
              <a:r>
                <a:rPr lang="fr-CA"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𝐷+ 𝛼_(𝐿 )∙𝐿)  /(</a:t>
              </a:r>
              <a:r>
                <a:rPr lang="fr-CA" sz="1100" b="0" i="0">
                  <a:solidFill>
                    <a:schemeClr val="dk1"/>
                  </a:solidFill>
                  <a:effectLst/>
                  <a:latin typeface="Cambria Math" panose="02040503050406030204" pitchFamily="18" charset="0"/>
                  <a:ea typeface="Cambria Math" panose="02040503050406030204" pitchFamily="18" charset="0"/>
                  <a:cs typeface="+mn-cs"/>
                </a:rPr>
                <a:t>𝜙</a:t>
              </a:r>
              <a:r>
                <a:rPr lang="fr-CA" sz="1100" b="0" i="0">
                  <a:solidFill>
                    <a:schemeClr val="dk1"/>
                  </a:solidFill>
                  <a:effectLst/>
                  <a:latin typeface="Cambria Math" panose="02040503050406030204" pitchFamily="18" charset="0"/>
                  <a:ea typeface="+mn-ea"/>
                  <a:cs typeface="+mn-cs"/>
                </a:rPr>
                <a:t>_𝑅</a:t>
              </a:r>
              <a:r>
                <a:rPr lang="fr-CA" sz="1100" b="0" i="0">
                  <a:solidFill>
                    <a:schemeClr val="dk1"/>
                  </a:solidFill>
                  <a:effectLst/>
                  <a:latin typeface="Cambria Math" panose="02040503050406030204" pitchFamily="18" charset="0"/>
                  <a:ea typeface="Cambria Math" panose="02040503050406030204" pitchFamily="18" charset="0"/>
                  <a:cs typeface="+mn-cs"/>
                </a:rPr>
                <a:t>∙𝐹_𝑦 )</a:t>
              </a:r>
              <a:endParaRPr lang="fr-CA" sz="1100"/>
            </a:p>
          </xdr:txBody>
        </xdr:sp>
      </mc:Fallback>
    </mc:AlternateContent>
    <xdr:clientData/>
  </xdr:oneCellAnchor>
  <xdr:oneCellAnchor>
    <xdr:from>
      <xdr:col>11</xdr:col>
      <xdr:colOff>76200</xdr:colOff>
      <xdr:row>28</xdr:row>
      <xdr:rowOff>1833</xdr:rowOff>
    </xdr:from>
    <xdr:ext cx="2312586" cy="236291"/>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31309701-7A14-47E4-B677-E3CA7D0227F5}"/>
                </a:ext>
              </a:extLst>
            </xdr:cNvPr>
            <xdr:cNvSpPr txBox="1"/>
          </xdr:nvSpPr>
          <xdr:spPr>
            <a:xfrm>
              <a:off x="9734550" y="5678733"/>
              <a:ext cx="2312586" cy="23629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r>
                    <m:rPr>
                      <m:sty m:val="p"/>
                    </m:rPr>
                    <a:rPr lang="fr-CA" sz="1100" b="0" i="0">
                      <a:solidFill>
                        <a:schemeClr val="dk1"/>
                      </a:solidFill>
                      <a:effectLst/>
                      <a:latin typeface="Cambria Math" panose="02040503050406030204" pitchFamily="18" charset="0"/>
                      <a:ea typeface="+mn-ea"/>
                      <a:cs typeface="+mn-cs"/>
                    </a:rPr>
                    <m:t>A</m:t>
                  </m:r>
                  <m:r>
                    <a:rPr lang="fr-CA" sz="1100" b="0" i="1">
                      <a:solidFill>
                        <a:schemeClr val="dk1"/>
                      </a:solidFill>
                      <a:effectLst/>
                      <a:latin typeface="Cambria Math" panose="02040503050406030204" pitchFamily="18" charset="0"/>
                      <a:ea typeface="Cambria Math" panose="02040503050406030204" pitchFamily="18" charset="0"/>
                      <a:cs typeface="+mn-cs"/>
                    </a:rPr>
                    <m:t>≥</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𝐷</m:t>
                          </m:r>
                        </m:sub>
                      </m:sSub>
                      <m:r>
                        <a:rPr lang="fr-CA" sz="1100" b="0" i="1">
                          <a:solidFill>
                            <a:schemeClr val="dk1"/>
                          </a:solidFill>
                          <a:effectLst/>
                          <a:latin typeface="Cambria Math" panose="02040503050406030204" pitchFamily="18" charset="0"/>
                          <a:ea typeface="+mn-ea"/>
                          <a:cs typeface="+mn-cs"/>
                        </a:rPr>
                        <m:t> </m:t>
                      </m:r>
                      <m:r>
                        <a:rPr lang="fr-CA"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𝐷</m:t>
                      </m:r>
                      <m:r>
                        <a:rPr lang="fr-CA" sz="1100" b="0" i="1">
                          <a:solidFill>
                            <a:schemeClr val="dk1"/>
                          </a:solidFill>
                          <a:effectLst/>
                          <a:latin typeface="Cambria Math" panose="02040503050406030204" pitchFamily="18" charset="0"/>
                          <a:ea typeface="+mn-ea"/>
                          <a:cs typeface="+mn-cs"/>
                        </a:rPr>
                        <m:t>+ </m:t>
                      </m:r>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𝐿</m:t>
                          </m:r>
                          <m:r>
                            <a:rPr lang="fr-CA" sz="1100" b="0" i="1">
                              <a:solidFill>
                                <a:schemeClr val="dk1"/>
                              </a:solidFill>
                              <a:effectLst/>
                              <a:latin typeface="Cambria Math" panose="02040503050406030204" pitchFamily="18" charset="0"/>
                              <a:ea typeface="+mn-ea"/>
                              <a:cs typeface="+mn-cs"/>
                            </a:rPr>
                            <m:t> </m:t>
                          </m:r>
                        </m:sub>
                      </m:sSub>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𝐿</m:t>
                      </m:r>
                    </m:e>
                  </m:d>
                  <m:r>
                    <a:rPr lang="fr-CA" sz="1100" b="0" i="1">
                      <a:solidFill>
                        <a:schemeClr val="dk1"/>
                      </a:solidFill>
                      <a:effectLst/>
                      <a:latin typeface="Cambria Math" panose="02040503050406030204" pitchFamily="18" charset="0"/>
                      <a:ea typeface="+mn-ea"/>
                      <a:cs typeface="+mn-cs"/>
                    </a:rPr>
                    <m:t> /</m:t>
                  </m:r>
                  <m:d>
                    <m:dPr>
                      <m:ctrlPr>
                        <a:rPr lang="fr-CA" sz="1100" b="0" i="1">
                          <a:solidFill>
                            <a:schemeClr val="dk1"/>
                          </a:solidFill>
                          <a:effectLst/>
                          <a:latin typeface="Cambria Math" panose="02040503050406030204" pitchFamily="18" charset="0"/>
                          <a:ea typeface="+mn-ea"/>
                          <a:cs typeface="+mn-cs"/>
                        </a:rPr>
                      </m:ctrlPr>
                    </m:dPr>
                    <m:e>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𝜙</m:t>
                          </m:r>
                        </m:e>
                        <m:sub>
                          <m:r>
                            <a:rPr lang="fr-CA" sz="1100" b="0" i="1">
                              <a:solidFill>
                                <a:schemeClr val="dk1"/>
                              </a:solidFill>
                              <a:effectLst/>
                              <a:latin typeface="Cambria Math" panose="02040503050406030204" pitchFamily="18" charset="0"/>
                              <a:ea typeface="+mn-ea"/>
                              <a:cs typeface="+mn-cs"/>
                            </a:rPr>
                            <m:t>𝑅</m:t>
                          </m:r>
                        </m:sub>
                      </m:sSub>
                      <m:r>
                        <a:rPr lang="fr-CA" sz="1100" b="0" i="1">
                          <a:solidFill>
                            <a:schemeClr val="dk1"/>
                          </a:solidFill>
                          <a:effectLst/>
                          <a:latin typeface="Cambria Math" panose="02040503050406030204" pitchFamily="18" charset="0"/>
                          <a:ea typeface="Cambria Math" panose="02040503050406030204" pitchFamily="18" charset="0"/>
                          <a:cs typeface="+mn-cs"/>
                        </a:rPr>
                        <m:t>∙</m:t>
                      </m:r>
                      <m:sSub>
                        <m:sSubPr>
                          <m:ctrlPr>
                            <a:rPr lang="fr-CA" sz="1100" b="0" i="1">
                              <a:solidFill>
                                <a:schemeClr val="dk1"/>
                              </a:solidFill>
                              <a:effectLst/>
                              <a:latin typeface="Cambria Math" panose="02040503050406030204" pitchFamily="18" charset="0"/>
                              <a:ea typeface="Cambria Math" panose="02040503050406030204" pitchFamily="18" charset="0"/>
                              <a:cs typeface="+mn-cs"/>
                            </a:rPr>
                          </m:ctrlPr>
                        </m:sSubPr>
                        <m:e>
                          <m:r>
                            <a:rPr lang="fr-CA" sz="1100" b="0" i="1">
                              <a:solidFill>
                                <a:schemeClr val="dk1"/>
                              </a:solidFill>
                              <a:effectLst/>
                              <a:latin typeface="Cambria Math" panose="02040503050406030204" pitchFamily="18" charset="0"/>
                              <a:ea typeface="Cambria Math" panose="02040503050406030204" pitchFamily="18" charset="0"/>
                              <a:cs typeface="+mn-cs"/>
                            </a:rPr>
                            <m:t>𝐹</m:t>
                          </m:r>
                        </m:e>
                        <m:sub>
                          <m:r>
                            <a:rPr lang="fr-CA" sz="1100" b="0" i="1">
                              <a:solidFill>
                                <a:schemeClr val="dk1"/>
                              </a:solidFill>
                              <a:effectLst/>
                              <a:latin typeface="Cambria Math" panose="02040503050406030204" pitchFamily="18" charset="0"/>
                              <a:ea typeface="Cambria Math" panose="02040503050406030204" pitchFamily="18" charset="0"/>
                              <a:cs typeface="+mn-cs"/>
                            </a:rPr>
                            <m:t>𝑢</m:t>
                          </m:r>
                        </m:sub>
                      </m:sSub>
                    </m:e>
                  </m:d>
                </m:oMath>
              </a14:m>
              <a:endParaRPr lang="fr-CA" sz="1100"/>
            </a:p>
          </xdr:txBody>
        </xdr:sp>
      </mc:Choice>
      <mc:Fallback xmlns="">
        <xdr:sp macro="" textlink="">
          <xdr:nvSpPr>
            <xdr:cNvPr id="4" name="ZoneTexte 3">
              <a:extLst>
                <a:ext uri="{FF2B5EF4-FFF2-40B4-BE49-F238E27FC236}">
                  <a16:creationId xmlns:a16="http://schemas.microsoft.com/office/drawing/2014/main" id="{31309701-7A14-47E4-B677-E3CA7D0227F5}"/>
                </a:ext>
              </a:extLst>
            </xdr:cNvPr>
            <xdr:cNvSpPr txBox="1"/>
          </xdr:nvSpPr>
          <xdr:spPr>
            <a:xfrm>
              <a:off x="9734550" y="5678733"/>
              <a:ext cx="2312586" cy="23629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b="0" i="0">
                  <a:solidFill>
                    <a:schemeClr val="dk1"/>
                  </a:solidFill>
                  <a:effectLst/>
                  <a:latin typeface="Cambria Math" panose="02040503050406030204" pitchFamily="18" charset="0"/>
                  <a:ea typeface="+mn-ea"/>
                  <a:cs typeface="+mn-cs"/>
                </a:rPr>
                <a:t>A</a:t>
              </a:r>
              <a:r>
                <a:rPr lang="fr-CA" sz="1100" b="0" i="0">
                  <a:solidFill>
                    <a:schemeClr val="dk1"/>
                  </a:solidFill>
                  <a:effectLst/>
                  <a:latin typeface="Cambria Math" panose="02040503050406030204" pitchFamily="18" charset="0"/>
                  <a:ea typeface="Cambria Math" panose="02040503050406030204" pitchFamily="18" charset="0"/>
                  <a:cs typeface="+mn-cs"/>
                </a:rPr>
                <a:t>≥</a:t>
              </a:r>
              <a:r>
                <a:rPr lang="fr-CA" sz="1100" b="0" i="0">
                  <a:solidFill>
                    <a:schemeClr val="dk1"/>
                  </a:solidFill>
                  <a:effectLst/>
                  <a:latin typeface="Cambria Math" panose="02040503050406030204" pitchFamily="18" charset="0"/>
                  <a:ea typeface="+mn-ea"/>
                  <a:cs typeface="+mn-cs"/>
                </a:rPr>
                <a:t>(𝛼_𝐷  </a:t>
              </a:r>
              <a:r>
                <a:rPr lang="fr-CA"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𝐷+ 𝛼_(𝐿 )∙𝐿)  /(</a:t>
              </a:r>
              <a:r>
                <a:rPr lang="fr-CA" sz="1100" b="0" i="0">
                  <a:solidFill>
                    <a:schemeClr val="dk1"/>
                  </a:solidFill>
                  <a:effectLst/>
                  <a:latin typeface="Cambria Math" panose="02040503050406030204" pitchFamily="18" charset="0"/>
                  <a:ea typeface="Cambria Math" panose="02040503050406030204" pitchFamily="18" charset="0"/>
                  <a:cs typeface="+mn-cs"/>
                </a:rPr>
                <a:t>𝜙</a:t>
              </a:r>
              <a:r>
                <a:rPr lang="fr-CA" sz="1100" b="0" i="0">
                  <a:solidFill>
                    <a:schemeClr val="dk1"/>
                  </a:solidFill>
                  <a:effectLst/>
                  <a:latin typeface="Cambria Math" panose="02040503050406030204" pitchFamily="18" charset="0"/>
                  <a:ea typeface="+mn-ea"/>
                  <a:cs typeface="+mn-cs"/>
                </a:rPr>
                <a:t>_𝑅</a:t>
              </a:r>
              <a:r>
                <a:rPr lang="fr-CA" sz="1100" b="0" i="0">
                  <a:solidFill>
                    <a:schemeClr val="dk1"/>
                  </a:solidFill>
                  <a:effectLst/>
                  <a:latin typeface="Cambria Math" panose="02040503050406030204" pitchFamily="18" charset="0"/>
                  <a:ea typeface="Cambria Math" panose="02040503050406030204" pitchFamily="18" charset="0"/>
                  <a:cs typeface="+mn-cs"/>
                </a:rPr>
                <a:t>∙𝐹_𝑢 )</a:t>
              </a:r>
              <a:endParaRPr lang="fr-CA" sz="1100"/>
            </a:p>
          </xdr:txBody>
        </xdr:sp>
      </mc:Fallback>
    </mc:AlternateContent>
    <xdr:clientData/>
  </xdr:oneCellAnchor>
  <xdr:oneCellAnchor>
    <xdr:from>
      <xdr:col>11</xdr:col>
      <xdr:colOff>409575</xdr:colOff>
      <xdr:row>17</xdr:row>
      <xdr:rowOff>198352</xdr:rowOff>
    </xdr:from>
    <xdr:ext cx="1982246" cy="209313"/>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863EDBFE-8545-4E7E-8F7F-F29EC436CD52}"/>
                </a:ext>
              </a:extLst>
            </xdr:cNvPr>
            <xdr:cNvSpPr txBox="1"/>
          </xdr:nvSpPr>
          <xdr:spPr>
            <a:xfrm>
              <a:off x="10067925" y="3541627"/>
              <a:ext cx="1982246" cy="20931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r>
                    <a:rPr lang="fr-CA" sz="1100" b="0" i="1">
                      <a:solidFill>
                        <a:schemeClr val="dk1"/>
                      </a:solidFill>
                      <a:effectLst/>
                      <a:latin typeface="Cambria Math" panose="02040503050406030204" pitchFamily="18" charset="0"/>
                      <a:ea typeface="+mn-ea"/>
                      <a:cs typeface="+mn-cs"/>
                    </a:rPr>
                    <m:t>𝑡</m:t>
                  </m:r>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𝐴𝑖𝑟𝑒</m:t>
                  </m:r>
                  <m:r>
                    <a:rPr lang="fr-CA" sz="1100" b="0" i="1">
                      <a:solidFill>
                        <a:schemeClr val="dk1"/>
                      </a:solidFill>
                      <a:effectLst/>
                      <a:latin typeface="Cambria Math" panose="02040503050406030204" pitchFamily="18" charset="0"/>
                      <a:ea typeface="+mn-ea"/>
                      <a:cs typeface="+mn-cs"/>
                    </a:rPr>
                    <m:t>/</m:t>
                  </m:r>
                  <m:d>
                    <m:dPr>
                      <m:ctrlPr>
                        <a:rPr lang="fr-CA" sz="1100" b="0" i="1">
                          <a:solidFill>
                            <a:schemeClr val="dk1"/>
                          </a:solidFill>
                          <a:effectLst/>
                          <a:latin typeface="Cambria Math" panose="02040503050406030204" pitchFamily="18" charset="0"/>
                          <a:ea typeface="+mn-ea"/>
                          <a:cs typeface="+mn-cs"/>
                        </a:rPr>
                      </m:ctrlPr>
                    </m:dPr>
                    <m:e>
                      <m:r>
                        <a:rPr lang="fr-CA" sz="1100" b="0" i="1">
                          <a:solidFill>
                            <a:schemeClr val="dk1"/>
                          </a:solidFill>
                          <a:effectLst/>
                          <a:latin typeface="Cambria Math" panose="02040503050406030204" pitchFamily="18" charset="0"/>
                          <a:ea typeface="+mn-ea"/>
                          <a:cs typeface="+mn-cs"/>
                        </a:rPr>
                        <m:t>𝐿𝑎𝑟𝑔𝑒𝑢𝑟</m:t>
                      </m:r>
                      <m:r>
                        <a:rPr lang="fr-CA" sz="1100" b="0" i="1">
                          <a:solidFill>
                            <a:schemeClr val="dk1"/>
                          </a:solidFill>
                          <a:effectLst/>
                          <a:latin typeface="Cambria Math" panose="02040503050406030204" pitchFamily="18" charset="0"/>
                          <a:ea typeface="+mn-ea"/>
                          <a:cs typeface="+mn-cs"/>
                        </a:rPr>
                        <m:t> </m:t>
                      </m:r>
                      <m:r>
                        <a:rPr lang="fr-CA" sz="1100" b="0" i="1">
                          <a:solidFill>
                            <a:schemeClr val="dk1"/>
                          </a:solidFill>
                          <a:effectLst/>
                          <a:latin typeface="Cambria Math" panose="02040503050406030204" pitchFamily="18" charset="0"/>
                          <a:ea typeface="+mn-ea"/>
                          <a:cs typeface="+mn-cs"/>
                        </a:rPr>
                        <m:t>𝑐𝑜𝑢𝑟𝑟𝑜𝑖𝑒</m:t>
                      </m:r>
                    </m:e>
                  </m:d>
                </m:oMath>
              </a14:m>
              <a:endParaRPr lang="fr-CA" sz="1100"/>
            </a:p>
          </xdr:txBody>
        </xdr:sp>
      </mc:Choice>
      <mc:Fallback xmlns="">
        <xdr:sp macro="" textlink="">
          <xdr:nvSpPr>
            <xdr:cNvPr id="6" name="ZoneTexte 5">
              <a:extLst>
                <a:ext uri="{FF2B5EF4-FFF2-40B4-BE49-F238E27FC236}">
                  <a16:creationId xmlns:a16="http://schemas.microsoft.com/office/drawing/2014/main" id="{863EDBFE-8545-4E7E-8F7F-F29EC436CD52}"/>
                </a:ext>
              </a:extLst>
            </xdr:cNvPr>
            <xdr:cNvSpPr txBox="1"/>
          </xdr:nvSpPr>
          <xdr:spPr>
            <a:xfrm>
              <a:off x="10067925" y="3541627"/>
              <a:ext cx="1982246" cy="20931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b="0" i="0">
                  <a:solidFill>
                    <a:schemeClr val="dk1"/>
                  </a:solidFill>
                  <a:effectLst/>
                  <a:latin typeface="Cambria Math" panose="02040503050406030204" pitchFamily="18" charset="0"/>
                  <a:ea typeface="+mn-ea"/>
                  <a:cs typeface="+mn-cs"/>
                </a:rPr>
                <a:t>𝑡=𝐴𝑖𝑟𝑒/(𝐿𝑎𝑟𝑔𝑒𝑢𝑟 𝑐𝑜𝑢𝑟𝑟𝑜𝑖𝑒)</a:t>
              </a:r>
              <a:endParaRPr lang="fr-CA" sz="1100"/>
            </a:p>
          </xdr:txBody>
        </xdr:sp>
      </mc:Fallback>
    </mc:AlternateContent>
    <xdr:clientData/>
  </xdr:oneCellAnchor>
  <xdr:oneCellAnchor>
    <xdr:from>
      <xdr:col>11</xdr:col>
      <xdr:colOff>403412</xdr:colOff>
      <xdr:row>29</xdr:row>
      <xdr:rowOff>190500</xdr:rowOff>
    </xdr:from>
    <xdr:ext cx="1982246" cy="209313"/>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AE0F8A15-0857-4F37-950A-DD07DD0656FC}"/>
                </a:ext>
              </a:extLst>
            </xdr:cNvPr>
            <xdr:cNvSpPr txBox="1"/>
          </xdr:nvSpPr>
          <xdr:spPr>
            <a:xfrm>
              <a:off x="10061762" y="6096000"/>
              <a:ext cx="1982246" cy="20931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r>
                    <a:rPr lang="fr-CA" sz="1100" b="0" i="1">
                      <a:solidFill>
                        <a:schemeClr val="dk1"/>
                      </a:solidFill>
                      <a:effectLst/>
                      <a:latin typeface="Cambria Math" panose="02040503050406030204" pitchFamily="18" charset="0"/>
                      <a:ea typeface="+mn-ea"/>
                      <a:cs typeface="+mn-cs"/>
                    </a:rPr>
                    <m:t>𝑡</m:t>
                  </m:r>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𝐴𝑖𝑟𝑒</m:t>
                  </m:r>
                  <m:r>
                    <a:rPr lang="fr-CA" sz="1100" b="0" i="1">
                      <a:solidFill>
                        <a:schemeClr val="dk1"/>
                      </a:solidFill>
                      <a:effectLst/>
                      <a:latin typeface="Cambria Math" panose="02040503050406030204" pitchFamily="18" charset="0"/>
                      <a:ea typeface="+mn-ea"/>
                      <a:cs typeface="+mn-cs"/>
                    </a:rPr>
                    <m:t>/</m:t>
                  </m:r>
                  <m:d>
                    <m:dPr>
                      <m:ctrlPr>
                        <a:rPr lang="fr-CA" sz="1100" b="0" i="1">
                          <a:solidFill>
                            <a:schemeClr val="dk1"/>
                          </a:solidFill>
                          <a:effectLst/>
                          <a:latin typeface="Cambria Math" panose="02040503050406030204" pitchFamily="18" charset="0"/>
                          <a:ea typeface="+mn-ea"/>
                          <a:cs typeface="+mn-cs"/>
                        </a:rPr>
                      </m:ctrlPr>
                    </m:dPr>
                    <m:e>
                      <m:r>
                        <a:rPr lang="fr-CA" sz="1100" b="0" i="1">
                          <a:solidFill>
                            <a:schemeClr val="dk1"/>
                          </a:solidFill>
                          <a:effectLst/>
                          <a:latin typeface="Cambria Math" panose="02040503050406030204" pitchFamily="18" charset="0"/>
                          <a:ea typeface="+mn-ea"/>
                          <a:cs typeface="+mn-cs"/>
                        </a:rPr>
                        <m:t>𝐿𝑎𝑟𝑔𝑒𝑢𝑟</m:t>
                      </m:r>
                      <m:r>
                        <a:rPr lang="fr-CA" sz="1100" b="0" i="1">
                          <a:solidFill>
                            <a:schemeClr val="dk1"/>
                          </a:solidFill>
                          <a:effectLst/>
                          <a:latin typeface="Cambria Math" panose="02040503050406030204" pitchFamily="18" charset="0"/>
                          <a:ea typeface="+mn-ea"/>
                          <a:cs typeface="+mn-cs"/>
                        </a:rPr>
                        <m:t> </m:t>
                      </m:r>
                      <m:r>
                        <a:rPr lang="fr-CA" sz="1100" b="0" i="1">
                          <a:solidFill>
                            <a:schemeClr val="dk1"/>
                          </a:solidFill>
                          <a:effectLst/>
                          <a:latin typeface="Cambria Math" panose="02040503050406030204" pitchFamily="18" charset="0"/>
                          <a:ea typeface="+mn-ea"/>
                          <a:cs typeface="+mn-cs"/>
                        </a:rPr>
                        <m:t>𝑐𝑜𝑢𝑟𝑟𝑜𝑖𝑒</m:t>
                      </m:r>
                    </m:e>
                  </m:d>
                </m:oMath>
              </a14:m>
              <a:endParaRPr lang="fr-CA" sz="1100"/>
            </a:p>
          </xdr:txBody>
        </xdr:sp>
      </mc:Choice>
      <mc:Fallback xmlns="">
        <xdr:sp macro="" textlink="">
          <xdr:nvSpPr>
            <xdr:cNvPr id="7" name="ZoneTexte 6">
              <a:extLst>
                <a:ext uri="{FF2B5EF4-FFF2-40B4-BE49-F238E27FC236}">
                  <a16:creationId xmlns:a16="http://schemas.microsoft.com/office/drawing/2014/main" id="{AE0F8A15-0857-4F37-950A-DD07DD0656FC}"/>
                </a:ext>
              </a:extLst>
            </xdr:cNvPr>
            <xdr:cNvSpPr txBox="1"/>
          </xdr:nvSpPr>
          <xdr:spPr>
            <a:xfrm>
              <a:off x="10061762" y="6096000"/>
              <a:ext cx="1982246" cy="20931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b="0" i="0">
                  <a:solidFill>
                    <a:schemeClr val="dk1"/>
                  </a:solidFill>
                  <a:effectLst/>
                  <a:latin typeface="Cambria Math" panose="02040503050406030204" pitchFamily="18" charset="0"/>
                  <a:ea typeface="+mn-ea"/>
                  <a:cs typeface="+mn-cs"/>
                </a:rPr>
                <a:t>𝑡=𝐴𝑖𝑟𝑒/(𝐿𝑎𝑟𝑔𝑒𝑢𝑟 𝑐𝑜𝑢𝑟𝑟𝑜𝑖𝑒)</a:t>
              </a:r>
              <a:endParaRPr lang="fr-CA" sz="1100"/>
            </a:p>
          </xdr:txBody>
        </xdr:sp>
      </mc:Fallback>
    </mc:AlternateContent>
    <xdr:clientData/>
  </xdr:oneCellAnchor>
  <xdr:twoCellAnchor>
    <xdr:from>
      <xdr:col>7</xdr:col>
      <xdr:colOff>0</xdr:colOff>
      <xdr:row>38</xdr:row>
      <xdr:rowOff>34636</xdr:rowOff>
    </xdr:from>
    <xdr:to>
      <xdr:col>13</xdr:col>
      <xdr:colOff>0</xdr:colOff>
      <xdr:row>43</xdr:row>
      <xdr:rowOff>10595</xdr:rowOff>
    </xdr:to>
    <xdr:sp macro="" textlink="">
      <xdr:nvSpPr>
        <xdr:cNvPr id="8" name="ZoneTexte 7">
          <a:extLst>
            <a:ext uri="{FF2B5EF4-FFF2-40B4-BE49-F238E27FC236}">
              <a16:creationId xmlns:a16="http://schemas.microsoft.com/office/drawing/2014/main" id="{7AE57E43-7FE3-4EEB-8940-559924274CF3}"/>
            </a:ext>
          </a:extLst>
        </xdr:cNvPr>
        <xdr:cNvSpPr txBox="1"/>
      </xdr:nvSpPr>
      <xdr:spPr>
        <a:xfrm>
          <a:off x="7966364" y="8278091"/>
          <a:ext cx="7827818" cy="1015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200"/>
            <a:t>Selon les résultats de la section brute et la section nette, une épaisseur minimale de</a:t>
          </a:r>
          <a:r>
            <a:rPr lang="fr-CA" sz="1200" baseline="0"/>
            <a:t> 1,681 mm est requise.</a:t>
          </a:r>
        </a:p>
        <a:p>
          <a:r>
            <a:rPr lang="fr-CA" sz="1200" baseline="0">
              <a:solidFill>
                <a:schemeClr val="dk1"/>
              </a:solidFill>
              <a:effectLst/>
              <a:latin typeface="+mn-lt"/>
              <a:ea typeface="+mn-ea"/>
              <a:cs typeface="+mn-cs"/>
            </a:rPr>
            <a:t>D'après ces résultats, une épaisseur standard de 1,803 mm permet de résister en toute sécurité à la charge donnée.</a:t>
          </a:r>
          <a:endParaRPr lang="fr-CA" sz="1200">
            <a:effectLst/>
          </a:endParaRPr>
        </a:p>
        <a:p>
          <a:endParaRPr lang="fr-CA" sz="1100"/>
        </a:p>
      </xdr:txBody>
    </xdr:sp>
    <xdr:clientData/>
  </xdr:twoCellAnchor>
  <xdr:twoCellAnchor editAs="oneCell">
    <xdr:from>
      <xdr:col>2</xdr:col>
      <xdr:colOff>2000251</xdr:colOff>
      <xdr:row>2</xdr:row>
      <xdr:rowOff>122465</xdr:rowOff>
    </xdr:from>
    <xdr:to>
      <xdr:col>3</xdr:col>
      <xdr:colOff>1632857</xdr:colOff>
      <xdr:row>13</xdr:row>
      <xdr:rowOff>0</xdr:rowOff>
    </xdr:to>
    <xdr:pic>
      <xdr:nvPicPr>
        <xdr:cNvPr id="9" name="Image 8">
          <a:extLst>
            <a:ext uri="{FF2B5EF4-FFF2-40B4-BE49-F238E27FC236}">
              <a16:creationId xmlns:a16="http://schemas.microsoft.com/office/drawing/2014/main" id="{EC78E806-C33F-4FC5-9850-944FB23916E5}"/>
            </a:ext>
          </a:extLst>
        </xdr:cNvPr>
        <xdr:cNvPicPr/>
      </xdr:nvPicPr>
      <xdr:blipFill>
        <a:blip xmlns:r="http://schemas.openxmlformats.org/officeDocument/2006/relationships" r:embed="rId1"/>
        <a:stretch>
          <a:fillRect/>
        </a:stretch>
      </xdr:blipFill>
      <xdr:spPr>
        <a:xfrm>
          <a:off x="2231572" y="544286"/>
          <a:ext cx="3360964" cy="2163535"/>
        </a:xfrm>
        <a:prstGeom prst="rect">
          <a:avLst/>
        </a:prstGeom>
        <a:ln>
          <a:solidFill>
            <a:schemeClr val="bg1">
              <a:lumMod val="50000"/>
            </a:schemeClr>
          </a:solid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183033</xdr:colOff>
      <xdr:row>10</xdr:row>
      <xdr:rowOff>4053</xdr:rowOff>
    </xdr:from>
    <xdr:ext cx="1495628" cy="22006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D2ECD359-335E-439A-AE74-17C4C12364A5}"/>
                </a:ext>
              </a:extLst>
            </xdr:cNvPr>
            <xdr:cNvSpPr txBox="1"/>
          </xdr:nvSpPr>
          <xdr:spPr>
            <a:xfrm>
              <a:off x="9917583" y="1642353"/>
              <a:ext cx="1495628"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𝑤</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2" name="ZoneTexte 1">
              <a:extLst>
                <a:ext uri="{FF2B5EF4-FFF2-40B4-BE49-F238E27FC236}">
                  <a16:creationId xmlns:a16="http://schemas.microsoft.com/office/drawing/2014/main" id="{D2ECD359-335E-439A-AE74-17C4C12364A5}"/>
                </a:ext>
              </a:extLst>
            </xdr:cNvPr>
            <xdr:cNvSpPr txBox="1"/>
          </xdr:nvSpPr>
          <xdr:spPr>
            <a:xfrm>
              <a:off x="9917583" y="1642353"/>
              <a:ext cx="1495628"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𝑤_𝑓=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twoCellAnchor editAs="oneCell">
    <xdr:from>
      <xdr:col>2</xdr:col>
      <xdr:colOff>1572379</xdr:colOff>
      <xdr:row>3</xdr:row>
      <xdr:rowOff>29222</xdr:rowOff>
    </xdr:from>
    <xdr:to>
      <xdr:col>3</xdr:col>
      <xdr:colOff>3190622</xdr:colOff>
      <xdr:row>17</xdr:row>
      <xdr:rowOff>0</xdr:rowOff>
    </xdr:to>
    <xdr:pic>
      <xdr:nvPicPr>
        <xdr:cNvPr id="3" name="Image 2">
          <a:extLst>
            <a:ext uri="{FF2B5EF4-FFF2-40B4-BE49-F238E27FC236}">
              <a16:creationId xmlns:a16="http://schemas.microsoft.com/office/drawing/2014/main" id="{A40EB778-6260-4113-A0EE-17BC1BC8C1F5}"/>
            </a:ext>
          </a:extLst>
        </xdr:cNvPr>
        <xdr:cNvPicPr>
          <a:picLocks noChangeAspect="1"/>
        </xdr:cNvPicPr>
      </xdr:nvPicPr>
      <xdr:blipFill>
        <a:blip xmlns:r="http://schemas.openxmlformats.org/officeDocument/2006/relationships" r:embed="rId1"/>
        <a:stretch>
          <a:fillRect/>
        </a:stretch>
      </xdr:blipFill>
      <xdr:spPr>
        <a:xfrm>
          <a:off x="1797515" y="652677"/>
          <a:ext cx="5913152" cy="2897550"/>
        </a:xfrm>
        <a:prstGeom prst="rect">
          <a:avLst/>
        </a:prstGeom>
        <a:ln>
          <a:solidFill>
            <a:schemeClr val="bg1">
              <a:lumMod val="50000"/>
            </a:schemeClr>
          </a:solidFill>
        </a:ln>
      </xdr:spPr>
    </xdr:pic>
    <xdr:clientData/>
  </xdr:twoCellAnchor>
  <xdr:oneCellAnchor>
    <xdr:from>
      <xdr:col>11</xdr:col>
      <xdr:colOff>186958</xdr:colOff>
      <xdr:row>19</xdr:row>
      <xdr:rowOff>14933</xdr:rowOff>
    </xdr:from>
    <xdr:ext cx="1731087" cy="193066"/>
    <mc:AlternateContent xmlns:mc="http://schemas.openxmlformats.org/markup-compatibility/2006" xmlns:a14="http://schemas.microsoft.com/office/drawing/2010/main">
      <mc:Choice Requires="a14">
        <xdr:sp macro="" textlink="">
          <xdr:nvSpPr>
            <xdr:cNvPr id="4" name="ZoneTexte 3">
              <a:extLst>
                <a:ext uri="{FF2B5EF4-FFF2-40B4-BE49-F238E27FC236}">
                  <a16:creationId xmlns:a16="http://schemas.microsoft.com/office/drawing/2014/main" id="{2CC21C5F-374D-479D-81EF-D14427B56A7A}"/>
                </a:ext>
              </a:extLst>
            </xdr:cNvPr>
            <xdr:cNvSpPr txBox="1"/>
          </xdr:nvSpPr>
          <xdr:spPr>
            <a:xfrm>
              <a:off x="9921508" y="3491558"/>
              <a:ext cx="1731087" cy="1930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𝑀</m:t>
                        </m:r>
                      </m:e>
                      <m:sub>
                        <m:r>
                          <a:rPr lang="fr-FR" sz="1100" i="1">
                            <a:solidFill>
                              <a:schemeClr val="tx1"/>
                            </a:solidFill>
                            <a:effectLst/>
                            <a:latin typeface="Cambria Math" panose="02040503050406030204" pitchFamily="18" charset="0"/>
                            <a:ea typeface="+mn-ea"/>
                            <a:cs typeface="+mn-cs"/>
                          </a:rPr>
                          <m:t>𝑓</m:t>
                        </m:r>
                      </m:sub>
                    </m:sSub>
                    <m:r>
                      <a:rPr lang="en-US" sz="1100" i="1">
                        <a:solidFill>
                          <a:schemeClr val="tx1"/>
                        </a:solidFill>
                        <a:effectLst/>
                        <a:latin typeface="Cambria Math" panose="02040503050406030204" pitchFamily="18" charset="0"/>
                        <a:ea typeface="+mn-ea"/>
                        <a:cs typeface="+mn-cs"/>
                      </a:rPr>
                      <m:t>=</m:t>
                    </m:r>
                    <m:r>
                      <a:rPr lang="fr-CA"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0,1071∙</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𝑤</m:t>
                        </m:r>
                      </m:e>
                      <m:sub>
                        <m:r>
                          <a:rPr lang="fr-FR" sz="1100" i="1">
                            <a:solidFill>
                              <a:schemeClr val="tx1"/>
                            </a:solidFill>
                            <a:effectLst/>
                            <a:latin typeface="Cambria Math" panose="02040503050406030204" pitchFamily="18" charset="0"/>
                            <a:ea typeface="+mn-ea"/>
                            <a:cs typeface="+mn-cs"/>
                          </a:rPr>
                          <m:t>𝑓</m:t>
                        </m:r>
                      </m:sub>
                    </m:sSub>
                    <m:r>
                      <a:rPr lang="en-US" sz="1100" i="1">
                        <a:solidFill>
                          <a:schemeClr val="tx1"/>
                        </a:solidFill>
                        <a:effectLst/>
                        <a:latin typeface="Cambria Math" panose="02040503050406030204" pitchFamily="18" charset="0"/>
                        <a:ea typeface="+mn-ea"/>
                        <a:cs typeface="+mn-cs"/>
                      </a:rPr>
                      <m:t>∙</m:t>
                    </m:r>
                    <m:sSup>
                      <m:sSupPr>
                        <m:ctrlPr>
                          <a:rPr lang="fr-CA" sz="1100" i="1">
                            <a:solidFill>
                              <a:schemeClr val="tx1"/>
                            </a:solidFill>
                            <a:effectLst/>
                            <a:latin typeface="Cambria Math" panose="02040503050406030204" pitchFamily="18" charset="0"/>
                            <a:ea typeface="+mn-ea"/>
                            <a:cs typeface="+mn-cs"/>
                          </a:rPr>
                        </m:ctrlPr>
                      </m:sSupPr>
                      <m:e>
                        <m:r>
                          <a:rPr lang="fr-FR" sz="1100" i="1">
                            <a:solidFill>
                              <a:schemeClr val="tx1"/>
                            </a:solidFill>
                            <a:effectLst/>
                            <a:latin typeface="Cambria Math" panose="02040503050406030204" pitchFamily="18" charset="0"/>
                            <a:ea typeface="+mn-ea"/>
                            <a:cs typeface="+mn-cs"/>
                          </a:rPr>
                          <m:t>𝐿</m:t>
                        </m:r>
                      </m:e>
                      <m:sup>
                        <m:r>
                          <a:rPr lang="en-US" sz="1100" i="1">
                            <a:solidFill>
                              <a:schemeClr val="tx1"/>
                            </a:solidFill>
                            <a:effectLst/>
                            <a:latin typeface="Cambria Math" panose="02040503050406030204" pitchFamily="18" charset="0"/>
                            <a:ea typeface="+mn-ea"/>
                            <a:cs typeface="+mn-cs"/>
                          </a:rPr>
                          <m:t>2</m:t>
                        </m:r>
                      </m:sup>
                    </m:sSup>
                  </m:oMath>
                </m:oMathPara>
              </a14:m>
              <a:endParaRPr lang="fr-CA" sz="1100"/>
            </a:p>
          </xdr:txBody>
        </xdr:sp>
      </mc:Choice>
      <mc:Fallback xmlns="">
        <xdr:sp macro="" textlink="">
          <xdr:nvSpPr>
            <xdr:cNvPr id="4" name="ZoneTexte 3">
              <a:extLst>
                <a:ext uri="{FF2B5EF4-FFF2-40B4-BE49-F238E27FC236}">
                  <a16:creationId xmlns:a16="http://schemas.microsoft.com/office/drawing/2014/main" id="{2CC21C5F-374D-479D-81EF-D14427B56A7A}"/>
                </a:ext>
              </a:extLst>
            </xdr:cNvPr>
            <xdr:cNvSpPr txBox="1"/>
          </xdr:nvSpPr>
          <xdr:spPr>
            <a:xfrm>
              <a:off x="9921508" y="3491558"/>
              <a:ext cx="1731087" cy="1930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fr-FR" sz="1100" i="0">
                  <a:solidFill>
                    <a:schemeClr val="tx1"/>
                  </a:solidFill>
                  <a:effectLst/>
                  <a:latin typeface="Cambria Math" panose="02040503050406030204" pitchFamily="18" charset="0"/>
                  <a:ea typeface="+mn-ea"/>
                  <a:cs typeface="+mn-cs"/>
                </a:rPr>
                <a:t>𝑀</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𝑓</a:t>
              </a:r>
              <a:r>
                <a:rPr lang="en-US" sz="1100" i="0">
                  <a:solidFill>
                    <a:schemeClr val="tx1"/>
                  </a:solidFill>
                  <a:effectLst/>
                  <a:latin typeface="Cambria Math" panose="02040503050406030204" pitchFamily="18" charset="0"/>
                  <a:ea typeface="+mn-ea"/>
                  <a:cs typeface="+mn-cs"/>
                </a:rPr>
                <a:t>=</a:t>
              </a:r>
              <a:r>
                <a:rPr lang="fr-CA" sz="1100" b="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0,1071∙</a:t>
              </a:r>
              <a:r>
                <a:rPr lang="fr-FR" sz="1100" i="0">
                  <a:solidFill>
                    <a:schemeClr val="tx1"/>
                  </a:solidFill>
                  <a:effectLst/>
                  <a:latin typeface="Cambria Math" panose="02040503050406030204" pitchFamily="18" charset="0"/>
                  <a:ea typeface="+mn-ea"/>
                  <a:cs typeface="+mn-cs"/>
                </a:rPr>
                <a:t>𝑤</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𝑓</a:t>
              </a:r>
              <a:r>
                <a:rPr lang="en-US"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𝐿</a:t>
              </a:r>
              <a:r>
                <a:rPr lang="fr-CA"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2</a:t>
              </a:r>
              <a:endParaRPr lang="fr-CA" sz="1100"/>
            </a:p>
          </xdr:txBody>
        </xdr:sp>
      </mc:Fallback>
    </mc:AlternateContent>
    <xdr:clientData/>
  </xdr:oneCellAnchor>
  <xdr:oneCellAnchor>
    <xdr:from>
      <xdr:col>11</xdr:col>
      <xdr:colOff>180574</xdr:colOff>
      <xdr:row>18</xdr:row>
      <xdr:rowOff>16646</xdr:rowOff>
    </xdr:from>
    <xdr:ext cx="1731087" cy="193066"/>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7B4D41EE-F62E-4E13-9A70-09594CCB9C0E}"/>
                </a:ext>
              </a:extLst>
            </xdr:cNvPr>
            <xdr:cNvSpPr txBox="1"/>
          </xdr:nvSpPr>
          <xdr:spPr>
            <a:xfrm>
              <a:off x="9915124" y="3293246"/>
              <a:ext cx="1731087" cy="1930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𝑀</m:t>
                        </m:r>
                      </m:e>
                      <m:sub>
                        <m:r>
                          <a:rPr lang="fr-FR" sz="1100" i="1">
                            <a:solidFill>
                              <a:schemeClr val="tx1"/>
                            </a:solidFill>
                            <a:effectLst/>
                            <a:latin typeface="Cambria Math" panose="02040503050406030204" pitchFamily="18" charset="0"/>
                            <a:ea typeface="+mn-ea"/>
                            <a:cs typeface="+mn-cs"/>
                          </a:rPr>
                          <m:t>𝑓</m:t>
                        </m:r>
                      </m:sub>
                    </m:sSub>
                    <m:r>
                      <a:rPr lang="en-US" sz="1100" i="1">
                        <a:solidFill>
                          <a:schemeClr val="tx1"/>
                        </a:solidFill>
                        <a:effectLst/>
                        <a:latin typeface="Cambria Math" panose="02040503050406030204" pitchFamily="18" charset="0"/>
                        <a:ea typeface="+mn-ea"/>
                        <a:cs typeface="+mn-cs"/>
                      </a:rPr>
                      <m:t>=</m:t>
                    </m:r>
                    <m:r>
                      <a:rPr lang="fr-CA" sz="1100" b="0" i="1">
                        <a:solidFill>
                          <a:schemeClr val="tx1"/>
                        </a:solidFill>
                        <a:effectLst/>
                        <a:latin typeface="Cambria Math" panose="02040503050406030204" pitchFamily="18" charset="0"/>
                        <a:ea typeface="+mn-ea"/>
                        <a:cs typeface="+mn-cs"/>
                      </a:rPr>
                      <m:t>0.0772</m:t>
                    </m:r>
                    <m:r>
                      <a:rPr lang="en-US"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𝑤</m:t>
                        </m:r>
                      </m:e>
                      <m:sub>
                        <m:r>
                          <a:rPr lang="fr-FR" sz="1100" i="1">
                            <a:solidFill>
                              <a:schemeClr val="tx1"/>
                            </a:solidFill>
                            <a:effectLst/>
                            <a:latin typeface="Cambria Math" panose="02040503050406030204" pitchFamily="18" charset="0"/>
                            <a:ea typeface="+mn-ea"/>
                            <a:cs typeface="+mn-cs"/>
                          </a:rPr>
                          <m:t>𝑓</m:t>
                        </m:r>
                      </m:sub>
                    </m:sSub>
                    <m:r>
                      <a:rPr lang="en-US" sz="1100" i="1">
                        <a:solidFill>
                          <a:schemeClr val="tx1"/>
                        </a:solidFill>
                        <a:effectLst/>
                        <a:latin typeface="Cambria Math" panose="02040503050406030204" pitchFamily="18" charset="0"/>
                        <a:ea typeface="+mn-ea"/>
                        <a:cs typeface="+mn-cs"/>
                      </a:rPr>
                      <m:t>∙</m:t>
                    </m:r>
                    <m:sSup>
                      <m:sSupPr>
                        <m:ctrlPr>
                          <a:rPr lang="fr-CA" sz="1100" i="1">
                            <a:solidFill>
                              <a:schemeClr val="tx1"/>
                            </a:solidFill>
                            <a:effectLst/>
                            <a:latin typeface="Cambria Math" panose="02040503050406030204" pitchFamily="18" charset="0"/>
                            <a:ea typeface="+mn-ea"/>
                            <a:cs typeface="+mn-cs"/>
                          </a:rPr>
                        </m:ctrlPr>
                      </m:sSupPr>
                      <m:e>
                        <m:r>
                          <a:rPr lang="fr-FR" sz="1100" i="1">
                            <a:solidFill>
                              <a:schemeClr val="tx1"/>
                            </a:solidFill>
                            <a:effectLst/>
                            <a:latin typeface="Cambria Math" panose="02040503050406030204" pitchFamily="18" charset="0"/>
                            <a:ea typeface="+mn-ea"/>
                            <a:cs typeface="+mn-cs"/>
                          </a:rPr>
                          <m:t>𝐿</m:t>
                        </m:r>
                      </m:e>
                      <m:sup>
                        <m:r>
                          <a:rPr lang="en-US" sz="1100" i="1">
                            <a:solidFill>
                              <a:schemeClr val="tx1"/>
                            </a:solidFill>
                            <a:effectLst/>
                            <a:latin typeface="Cambria Math" panose="02040503050406030204" pitchFamily="18" charset="0"/>
                            <a:ea typeface="+mn-ea"/>
                            <a:cs typeface="+mn-cs"/>
                          </a:rPr>
                          <m:t>2</m:t>
                        </m:r>
                      </m:sup>
                    </m:sSup>
                  </m:oMath>
                </m:oMathPara>
              </a14:m>
              <a:endParaRPr lang="fr-CA" sz="1100"/>
            </a:p>
          </xdr:txBody>
        </xdr:sp>
      </mc:Choice>
      <mc:Fallback xmlns="">
        <xdr:sp macro="" textlink="">
          <xdr:nvSpPr>
            <xdr:cNvPr id="5" name="ZoneTexte 4">
              <a:extLst>
                <a:ext uri="{FF2B5EF4-FFF2-40B4-BE49-F238E27FC236}">
                  <a16:creationId xmlns:a16="http://schemas.microsoft.com/office/drawing/2014/main" id="{7B4D41EE-F62E-4E13-9A70-09594CCB9C0E}"/>
                </a:ext>
              </a:extLst>
            </xdr:cNvPr>
            <xdr:cNvSpPr txBox="1"/>
          </xdr:nvSpPr>
          <xdr:spPr>
            <a:xfrm>
              <a:off x="9915124" y="3293246"/>
              <a:ext cx="1731087" cy="1930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fr-FR" sz="1100" i="0">
                  <a:solidFill>
                    <a:schemeClr val="tx1"/>
                  </a:solidFill>
                  <a:effectLst/>
                  <a:latin typeface="Cambria Math" panose="02040503050406030204" pitchFamily="18" charset="0"/>
                  <a:ea typeface="+mn-ea"/>
                  <a:cs typeface="+mn-cs"/>
                </a:rPr>
                <a:t>𝑀</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𝑓</a:t>
              </a:r>
              <a:r>
                <a:rPr lang="en-US" sz="1100" i="0">
                  <a:solidFill>
                    <a:schemeClr val="tx1"/>
                  </a:solidFill>
                  <a:effectLst/>
                  <a:latin typeface="Cambria Math" panose="02040503050406030204" pitchFamily="18" charset="0"/>
                  <a:ea typeface="+mn-ea"/>
                  <a:cs typeface="+mn-cs"/>
                </a:rPr>
                <a:t>=</a:t>
              </a:r>
              <a:r>
                <a:rPr lang="fr-CA" sz="1100" b="0" i="0">
                  <a:solidFill>
                    <a:schemeClr val="tx1"/>
                  </a:solidFill>
                  <a:effectLst/>
                  <a:latin typeface="Cambria Math" panose="02040503050406030204" pitchFamily="18" charset="0"/>
                  <a:ea typeface="+mn-ea"/>
                  <a:cs typeface="+mn-cs"/>
                </a:rPr>
                <a:t>0.0772</a:t>
              </a:r>
              <a:r>
                <a:rPr lang="en-US"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𝑤</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𝑓</a:t>
              </a:r>
              <a:r>
                <a:rPr lang="en-US"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𝐿</a:t>
              </a:r>
              <a:r>
                <a:rPr lang="fr-CA"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2</a:t>
              </a:r>
              <a:endParaRPr lang="fr-CA" sz="1100"/>
            </a:p>
          </xdr:txBody>
        </xdr:sp>
      </mc:Fallback>
    </mc:AlternateContent>
    <xdr:clientData/>
  </xdr:oneCellAnchor>
  <xdr:oneCellAnchor>
    <xdr:from>
      <xdr:col>11</xdr:col>
      <xdr:colOff>229242</xdr:colOff>
      <xdr:row>31</xdr:row>
      <xdr:rowOff>231322</xdr:rowOff>
    </xdr:from>
    <xdr:ext cx="1562864" cy="246530"/>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FC9C7EAB-50E4-404F-9B9D-3B7D394A062A}"/>
                </a:ext>
              </a:extLst>
            </xdr:cNvPr>
            <xdr:cNvSpPr txBox="1"/>
          </xdr:nvSpPr>
          <xdr:spPr>
            <a:xfrm>
              <a:off x="9963792" y="9013372"/>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6" name="ZoneTexte 5">
              <a:extLst>
                <a:ext uri="{FF2B5EF4-FFF2-40B4-BE49-F238E27FC236}">
                  <a16:creationId xmlns:a16="http://schemas.microsoft.com/office/drawing/2014/main" id="{FC9C7EAB-50E4-404F-9B9D-3B7D394A062A}"/>
                </a:ext>
              </a:extLst>
            </xdr:cNvPr>
            <xdr:cNvSpPr txBox="1"/>
          </xdr:nvSpPr>
          <xdr:spPr>
            <a:xfrm>
              <a:off x="9963792" y="9013372"/>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𝑦∙𝑆∙𝐹</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twoCellAnchor editAs="oneCell">
    <xdr:from>
      <xdr:col>11</xdr:col>
      <xdr:colOff>11206</xdr:colOff>
      <xdr:row>49</xdr:row>
      <xdr:rowOff>10616</xdr:rowOff>
    </xdr:from>
    <xdr:to>
      <xdr:col>13</xdr:col>
      <xdr:colOff>38762</xdr:colOff>
      <xdr:row>58</xdr:row>
      <xdr:rowOff>11207</xdr:rowOff>
    </xdr:to>
    <xdr:pic>
      <xdr:nvPicPr>
        <xdr:cNvPr id="7" name="Image 6">
          <a:extLst>
            <a:ext uri="{FF2B5EF4-FFF2-40B4-BE49-F238E27FC236}">
              <a16:creationId xmlns:a16="http://schemas.microsoft.com/office/drawing/2014/main" id="{A4E99290-51A7-44AE-A230-FC7EA1087D7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365941" y="10207969"/>
          <a:ext cx="1831703" cy="1849562"/>
        </a:xfrm>
        <a:prstGeom prst="rect">
          <a:avLst/>
        </a:prstGeom>
        <a:ln>
          <a:solidFill>
            <a:schemeClr val="bg1">
              <a:lumMod val="65000"/>
            </a:schemeClr>
          </a:solidFill>
        </a:ln>
      </xdr:spPr>
    </xdr:pic>
    <xdr:clientData/>
  </xdr:twoCellAnchor>
  <xdr:oneCellAnchor>
    <xdr:from>
      <xdr:col>6</xdr:col>
      <xdr:colOff>244595</xdr:colOff>
      <xdr:row>52</xdr:row>
      <xdr:rowOff>2401</xdr:rowOff>
    </xdr:from>
    <xdr:ext cx="1670714" cy="613924"/>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EC42CEC1-1A90-4F57-AF4D-6A7CD834439D}"/>
                </a:ext>
              </a:extLst>
            </xdr:cNvPr>
            <xdr:cNvSpPr txBox="1"/>
          </xdr:nvSpPr>
          <xdr:spPr>
            <a:xfrm>
              <a:off x="9467036" y="10827283"/>
              <a:ext cx="1670714" cy="61392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CA" sz="1100" i="1">
                        <a:solidFill>
                          <a:schemeClr val="tx1"/>
                        </a:solidFill>
                        <a:effectLst/>
                        <a:latin typeface="Cambria Math" panose="02040503050406030204" pitchFamily="18" charset="0"/>
                        <a:ea typeface="+mn-ea"/>
                        <a:cs typeface="+mn-cs"/>
                      </a:rPr>
                      <m:t>𝜆</m:t>
                    </m:r>
                    <m:r>
                      <a:rPr lang="fr-CA" sz="1100" i="1">
                        <a:solidFill>
                          <a:schemeClr val="tx1"/>
                        </a:solidFill>
                        <a:effectLst/>
                        <a:latin typeface="Cambria Math" panose="02040503050406030204" pitchFamily="18" charset="0"/>
                        <a:ea typeface="+mn-ea"/>
                        <a:cs typeface="+mn-cs"/>
                      </a:rPr>
                      <m:t>=</m:t>
                    </m:r>
                    <m:f>
                      <m:fPr>
                        <m:ctrlPr>
                          <a:rPr lang="fr-CA" sz="1100" i="1">
                            <a:solidFill>
                              <a:schemeClr val="tx1"/>
                            </a:solidFill>
                            <a:effectLst/>
                            <a:latin typeface="Cambria Math" panose="02040503050406030204" pitchFamily="18" charset="0"/>
                            <a:ea typeface="+mn-ea"/>
                            <a:cs typeface="+mn-cs"/>
                          </a:rPr>
                        </m:ctrlPr>
                      </m:fPr>
                      <m:num>
                        <m:d>
                          <m:dPr>
                            <m:begChr m:val="["/>
                            <m:endChr m:val="]"/>
                            <m:ctrlPr>
                              <a:rPr lang="fr-CA" sz="1100" i="1">
                                <a:solidFill>
                                  <a:schemeClr val="tx1"/>
                                </a:solidFill>
                                <a:effectLst/>
                                <a:latin typeface="Cambria Math" panose="02040503050406030204" pitchFamily="18" charset="0"/>
                                <a:ea typeface="+mn-ea"/>
                                <a:cs typeface="+mn-cs"/>
                              </a:rPr>
                            </m:ctrlPr>
                          </m:dPr>
                          <m:e>
                            <m:r>
                              <a:rPr lang="fr-CA" sz="1100" i="1">
                                <a:solidFill>
                                  <a:schemeClr val="tx1"/>
                                </a:solidFill>
                                <a:effectLst/>
                                <a:latin typeface="Cambria Math" panose="02040503050406030204" pitchFamily="18" charset="0"/>
                                <a:ea typeface="+mn-ea"/>
                                <a:cs typeface="+mn-cs"/>
                              </a:rPr>
                              <m:t>3+0.6</m:t>
                            </m:r>
                            <m:d>
                              <m:dPr>
                                <m:ctrlPr>
                                  <a:rPr lang="fr-CA" sz="1100" i="1">
                                    <a:solidFill>
                                      <a:schemeClr val="tx1"/>
                                    </a:solidFill>
                                    <a:effectLst/>
                                    <a:latin typeface="Cambria Math" panose="02040503050406030204" pitchFamily="18" charset="0"/>
                                    <a:ea typeface="+mn-ea"/>
                                    <a:cs typeface="+mn-cs"/>
                                  </a:rPr>
                                </m:ctrlPr>
                              </m:dPr>
                              <m:e>
                                <m:f>
                                  <m:fPr>
                                    <m:ctrlPr>
                                      <a:rPr lang="fr-CA" sz="1100" i="1">
                                        <a:solidFill>
                                          <a:schemeClr val="tx1"/>
                                        </a:solidFill>
                                        <a:effectLst/>
                                        <a:latin typeface="Cambria Math" panose="02040503050406030204" pitchFamily="18" charset="0"/>
                                        <a:ea typeface="+mn-ea"/>
                                        <a:cs typeface="+mn-cs"/>
                                      </a:rPr>
                                    </m:ctrlPr>
                                  </m:fPr>
                                  <m:num>
                                    <m:r>
                                      <a:rPr lang="fr-CA" sz="1100" i="1">
                                        <a:solidFill>
                                          <a:schemeClr val="tx1"/>
                                        </a:solidFill>
                                        <a:effectLst/>
                                        <a:latin typeface="Cambria Math" panose="02040503050406030204" pitchFamily="18" charset="0"/>
                                        <a:ea typeface="+mn-ea"/>
                                        <a:cs typeface="+mn-cs"/>
                                      </a:rPr>
                                      <m:t>𝑎𝑡</m:t>
                                    </m:r>
                                  </m:num>
                                  <m:den>
                                    <m:r>
                                      <a:rPr lang="fr-CA" sz="1100" i="1">
                                        <a:solidFill>
                                          <a:schemeClr val="tx1"/>
                                        </a:solidFill>
                                        <a:effectLst/>
                                        <a:latin typeface="Cambria Math" panose="02040503050406030204" pitchFamily="18" charset="0"/>
                                        <a:ea typeface="+mn-ea"/>
                                        <a:cs typeface="+mn-cs"/>
                                      </a:rPr>
                                      <m:t>𝑏𝑤</m:t>
                                    </m:r>
                                  </m:den>
                                </m:f>
                              </m:e>
                            </m:d>
                          </m:e>
                        </m:d>
                        <m:r>
                          <a:rPr lang="fr-CA" sz="1100" i="1">
                            <a:solidFill>
                              <a:schemeClr val="tx1"/>
                            </a:solidFill>
                            <a:effectLst/>
                            <a:latin typeface="Cambria Math" panose="02040503050406030204" pitchFamily="18" charset="0"/>
                            <a:ea typeface="+mn-ea"/>
                            <a:cs typeface="+mn-cs"/>
                          </a:rPr>
                          <m:t>𝑏</m:t>
                        </m:r>
                      </m:num>
                      <m:den>
                        <m:r>
                          <a:rPr lang="fr-CA" sz="1100" i="1">
                            <a:solidFill>
                              <a:schemeClr val="tx1"/>
                            </a:solidFill>
                            <a:effectLst/>
                            <a:latin typeface="Cambria Math" panose="02040503050406030204" pitchFamily="18" charset="0"/>
                            <a:ea typeface="+mn-ea"/>
                            <a:cs typeface="+mn-cs"/>
                          </a:rPr>
                          <m:t>𝑡</m:t>
                        </m:r>
                      </m:den>
                    </m:f>
                    <m:r>
                      <a:rPr lang="fr-CA" sz="1100" i="1">
                        <a:solidFill>
                          <a:schemeClr val="tx1"/>
                        </a:solidFill>
                        <a:effectLst/>
                        <a:latin typeface="Cambria Math" panose="02040503050406030204" pitchFamily="18" charset="0"/>
                        <a:ea typeface="+mn-ea"/>
                        <a:cs typeface="+mn-cs"/>
                      </a:rPr>
                      <m:t>≤ </m:t>
                    </m:r>
                    <m:f>
                      <m:fPr>
                        <m:ctrlPr>
                          <a:rPr lang="fr-CA" sz="1100" i="1">
                            <a:solidFill>
                              <a:schemeClr val="tx1"/>
                            </a:solidFill>
                            <a:effectLst/>
                            <a:latin typeface="Cambria Math" panose="02040503050406030204" pitchFamily="18" charset="0"/>
                            <a:ea typeface="+mn-ea"/>
                            <a:cs typeface="+mn-cs"/>
                          </a:rPr>
                        </m:ctrlPr>
                      </m:fPr>
                      <m:num>
                        <m:r>
                          <a:rPr lang="fr-CA" sz="1100" i="1">
                            <a:solidFill>
                              <a:schemeClr val="tx1"/>
                            </a:solidFill>
                            <a:effectLst/>
                            <a:latin typeface="Cambria Math" panose="02040503050406030204" pitchFamily="18" charset="0"/>
                            <a:ea typeface="+mn-ea"/>
                            <a:cs typeface="+mn-cs"/>
                          </a:rPr>
                          <m:t>5</m:t>
                        </m:r>
                        <m:r>
                          <a:rPr lang="fr-CA" sz="1100" i="1">
                            <a:solidFill>
                              <a:schemeClr val="tx1"/>
                            </a:solidFill>
                            <a:effectLst/>
                            <a:latin typeface="Cambria Math" panose="02040503050406030204" pitchFamily="18" charset="0"/>
                            <a:ea typeface="+mn-ea"/>
                            <a:cs typeface="+mn-cs"/>
                          </a:rPr>
                          <m:t>𝑏</m:t>
                        </m:r>
                      </m:num>
                      <m:den>
                        <m:r>
                          <a:rPr lang="fr-CA" sz="1100" i="1">
                            <a:solidFill>
                              <a:schemeClr val="tx1"/>
                            </a:solidFill>
                            <a:effectLst/>
                            <a:latin typeface="Cambria Math" panose="02040503050406030204" pitchFamily="18" charset="0"/>
                            <a:ea typeface="+mn-ea"/>
                            <a:cs typeface="+mn-cs"/>
                          </a:rPr>
                          <m:t>𝑡</m:t>
                        </m:r>
                      </m:den>
                    </m:f>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8" name="ZoneTexte 7">
              <a:extLst>
                <a:ext uri="{FF2B5EF4-FFF2-40B4-BE49-F238E27FC236}">
                  <a16:creationId xmlns:a16="http://schemas.microsoft.com/office/drawing/2014/main" id="{EC42CEC1-1A90-4F57-AF4D-6A7CD834439D}"/>
                </a:ext>
              </a:extLst>
            </xdr:cNvPr>
            <xdr:cNvSpPr txBox="1"/>
          </xdr:nvSpPr>
          <xdr:spPr>
            <a:xfrm>
              <a:off x="9467036" y="10827283"/>
              <a:ext cx="1670714" cy="61392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100" i="0">
                  <a:solidFill>
                    <a:schemeClr val="tx1"/>
                  </a:solidFill>
                  <a:effectLst/>
                  <a:latin typeface="Cambria Math" panose="02040503050406030204" pitchFamily="18" charset="0"/>
                  <a:ea typeface="+mn-ea"/>
                  <a:cs typeface="+mn-cs"/>
                </a:rPr>
                <a:t>𝜆=[3+0.6(𝑎𝑡/𝑏𝑤)]𝑏/𝑡≤  5𝑏/𝑡</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566</xdr:colOff>
      <xdr:row>56</xdr:row>
      <xdr:rowOff>12617</xdr:rowOff>
    </xdr:from>
    <xdr:ext cx="848117" cy="379589"/>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37EE7144-5DCA-4665-9D3B-42C25389A41D}"/>
                </a:ext>
              </a:extLst>
            </xdr:cNvPr>
            <xdr:cNvSpPr txBox="1"/>
          </xdr:nvSpPr>
          <xdr:spPr>
            <a:xfrm>
              <a:off x="9469537" y="11655529"/>
              <a:ext cx="848117" cy="379589"/>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CA" sz="1100" i="1">
                        <a:solidFill>
                          <a:schemeClr val="dk1"/>
                        </a:solidFill>
                        <a:effectLst/>
                        <a:latin typeface="Cambria Math" panose="02040503050406030204" pitchFamily="18" charset="0"/>
                        <a:ea typeface="+mn-ea"/>
                        <a:cs typeface="+mn-cs"/>
                      </a:rPr>
                      <m:t>𝜆</m:t>
                    </m:r>
                    <m:r>
                      <a:rPr lang="fr-CA"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CA" sz="1100" i="1">
                            <a:solidFill>
                              <a:schemeClr val="dk1"/>
                            </a:solidFill>
                            <a:effectLst/>
                            <a:latin typeface="Cambria Math" panose="02040503050406030204" pitchFamily="18" charset="0"/>
                            <a:ea typeface="+mn-ea"/>
                            <a:cs typeface="+mn-cs"/>
                          </a:rPr>
                          <m:t>𝑚𝑏</m:t>
                        </m:r>
                      </m:num>
                      <m:den>
                        <m:r>
                          <a:rPr lang="fr-CA" sz="1100" i="1">
                            <a:solidFill>
                              <a:schemeClr val="dk1"/>
                            </a:solidFill>
                            <a:effectLst/>
                            <a:latin typeface="Cambria Math" panose="02040503050406030204" pitchFamily="18" charset="0"/>
                            <a:ea typeface="+mn-ea"/>
                            <a:cs typeface="+mn-cs"/>
                          </a:rPr>
                          <m:t>𝑡</m:t>
                        </m:r>
                      </m:den>
                    </m:f>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9" name="ZoneTexte 8">
              <a:extLst>
                <a:ext uri="{FF2B5EF4-FFF2-40B4-BE49-F238E27FC236}">
                  <a16:creationId xmlns:a16="http://schemas.microsoft.com/office/drawing/2014/main" id="{37EE7144-5DCA-4665-9D3B-42C25389A41D}"/>
                </a:ext>
              </a:extLst>
            </xdr:cNvPr>
            <xdr:cNvSpPr txBox="1"/>
          </xdr:nvSpPr>
          <xdr:spPr>
            <a:xfrm>
              <a:off x="9469537" y="11655529"/>
              <a:ext cx="848117" cy="379589"/>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100" i="0">
                  <a:solidFill>
                    <a:schemeClr val="dk1"/>
                  </a:solidFill>
                  <a:effectLst/>
                  <a:latin typeface="Cambria Math" panose="02040503050406030204" pitchFamily="18" charset="0"/>
                  <a:ea typeface="+mn-ea"/>
                  <a:cs typeface="+mn-cs"/>
                </a:rPr>
                <a:t>𝜆=𝑚𝑏/𝑡</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-1</xdr:colOff>
      <xdr:row>55</xdr:row>
      <xdr:rowOff>5443</xdr:rowOff>
    </xdr:from>
    <xdr:ext cx="2087934" cy="207469"/>
    <mc:AlternateContent xmlns:mc="http://schemas.openxmlformats.org/markup-compatibility/2006" xmlns:a14="http://schemas.microsoft.com/office/drawing/2010/main">
      <mc:Choice Requires="a14">
        <xdr:sp macro="" textlink="">
          <xdr:nvSpPr>
            <xdr:cNvPr id="10" name="ZoneTexte 9">
              <a:extLst>
                <a:ext uri="{FF2B5EF4-FFF2-40B4-BE49-F238E27FC236}">
                  <a16:creationId xmlns:a16="http://schemas.microsoft.com/office/drawing/2014/main" id="{AEB10826-702E-480A-B740-64A9FF04F479}"/>
                </a:ext>
              </a:extLst>
            </xdr:cNvPr>
            <xdr:cNvSpPr txBox="1"/>
          </xdr:nvSpPr>
          <xdr:spPr>
            <a:xfrm>
              <a:off x="9468970" y="11446649"/>
              <a:ext cx="2087934" cy="207469"/>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FR" sz="1100" i="1">
                        <a:solidFill>
                          <a:schemeClr val="dk1"/>
                        </a:solidFill>
                        <a:effectLst/>
                        <a:latin typeface="Cambria Math" panose="02040503050406030204" pitchFamily="18" charset="0"/>
                        <a:ea typeface="+mn-ea"/>
                        <a:cs typeface="+mn-cs"/>
                      </a:rPr>
                      <m:t>𝑚</m:t>
                    </m:r>
                    <m:r>
                      <a:rPr lang="fr-FR" sz="1100" i="1">
                        <a:solidFill>
                          <a:schemeClr val="dk1"/>
                        </a:solidFill>
                        <a:effectLst/>
                        <a:latin typeface="Cambria Math" panose="02040503050406030204" pitchFamily="18" charset="0"/>
                        <a:ea typeface="+mn-ea"/>
                        <a:cs typeface="+mn-cs"/>
                      </a:rPr>
                      <m:t>=3+0.6∙</m:t>
                    </m:r>
                    <m:f>
                      <m:fPr>
                        <m:type m:val="lin"/>
                        <m:ctrlPr>
                          <a:rPr lang="fr-CA" sz="1100" i="1">
                            <a:solidFill>
                              <a:schemeClr val="dk1"/>
                            </a:solidFill>
                            <a:effectLst/>
                            <a:latin typeface="Cambria Math" panose="02040503050406030204" pitchFamily="18" charset="0"/>
                            <a:ea typeface="+mn-ea"/>
                            <a:cs typeface="+mn-cs"/>
                          </a:rPr>
                        </m:ctrlPr>
                      </m:fPr>
                      <m:num>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𝑎</m:t>
                            </m:r>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𝑡</m:t>
                            </m:r>
                          </m:e>
                        </m:d>
                      </m:num>
                      <m:den>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𝑏</m:t>
                            </m:r>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𝑤</m:t>
                            </m:r>
                          </m:e>
                        </m:d>
                        <m:r>
                          <a:rPr lang="fr-FR" sz="1100" i="1">
                            <a:solidFill>
                              <a:schemeClr val="dk1"/>
                            </a:solidFill>
                            <a:effectLst/>
                            <a:latin typeface="Cambria Math" panose="02040503050406030204" pitchFamily="18" charset="0"/>
                            <a:ea typeface="+mn-ea"/>
                            <a:cs typeface="+mn-cs"/>
                          </a:rPr>
                          <m:t>≤5</m:t>
                        </m:r>
                      </m:den>
                    </m:f>
                  </m:oMath>
                </m:oMathPara>
              </a14:m>
              <a:endParaRPr lang="fr-CA" sz="1100"/>
            </a:p>
          </xdr:txBody>
        </xdr:sp>
      </mc:Choice>
      <mc:Fallback xmlns="">
        <xdr:sp macro="" textlink="">
          <xdr:nvSpPr>
            <xdr:cNvPr id="10" name="ZoneTexte 9">
              <a:extLst>
                <a:ext uri="{FF2B5EF4-FFF2-40B4-BE49-F238E27FC236}">
                  <a16:creationId xmlns:a16="http://schemas.microsoft.com/office/drawing/2014/main" id="{AEB10826-702E-480A-B740-64A9FF04F479}"/>
                </a:ext>
              </a:extLst>
            </xdr:cNvPr>
            <xdr:cNvSpPr txBox="1"/>
          </xdr:nvSpPr>
          <xdr:spPr>
            <a:xfrm>
              <a:off x="9468970" y="11446649"/>
              <a:ext cx="2087934" cy="207469"/>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Cambria Math" panose="02040503050406030204" pitchFamily="18" charset="0"/>
                  <a:ea typeface="+mn-ea"/>
                  <a:cs typeface="+mn-cs"/>
                </a:rPr>
                <a:t>𝑚=3+0.6∙</a:t>
              </a:r>
              <a:r>
                <a:rPr lang="fr-CA" sz="1100" i="0">
                  <a:solidFill>
                    <a:schemeClr val="dk1"/>
                  </a:solidFill>
                  <a:effectLst/>
                  <a:latin typeface="Cambria Math" panose="02040503050406030204" pitchFamily="18" charset="0"/>
                  <a:ea typeface="+mn-ea"/>
                  <a:cs typeface="+mn-cs"/>
                </a:rPr>
                <a:t>(</a:t>
              </a:r>
              <a:r>
                <a:rPr lang="fr-FR" sz="1100" i="0">
                  <a:solidFill>
                    <a:schemeClr val="dk1"/>
                  </a:solidFill>
                  <a:effectLst/>
                  <a:latin typeface="Cambria Math" panose="02040503050406030204" pitchFamily="18" charset="0"/>
                  <a:ea typeface="+mn-ea"/>
                  <a:cs typeface="+mn-cs"/>
                </a:rPr>
                <a:t>𝑎∙𝑡)</a:t>
              </a:r>
              <a:r>
                <a:rPr lang="fr-CA" sz="1100" i="0">
                  <a:solidFill>
                    <a:schemeClr val="dk1"/>
                  </a:solidFill>
                  <a:effectLst/>
                  <a:latin typeface="Cambria Math" panose="02040503050406030204" pitchFamily="18" charset="0"/>
                  <a:ea typeface="+mn-ea"/>
                  <a:cs typeface="+mn-cs"/>
                </a:rPr>
                <a:t>∕〖(</a:t>
              </a:r>
              <a:r>
                <a:rPr lang="fr-FR" sz="1100" i="0">
                  <a:solidFill>
                    <a:schemeClr val="dk1"/>
                  </a:solidFill>
                  <a:effectLst/>
                  <a:latin typeface="Cambria Math" panose="02040503050406030204" pitchFamily="18" charset="0"/>
                  <a:ea typeface="+mn-ea"/>
                  <a:cs typeface="+mn-cs"/>
                </a:rPr>
                <a:t>𝑏∙𝑤)≤5</a:t>
              </a:r>
              <a:r>
                <a:rPr lang="fr-CA" sz="1100" i="0">
                  <a:solidFill>
                    <a:schemeClr val="dk1"/>
                  </a:solidFill>
                  <a:effectLst/>
                  <a:latin typeface="Cambria Math" panose="02040503050406030204" pitchFamily="18" charset="0"/>
                  <a:ea typeface="+mn-ea"/>
                  <a:cs typeface="+mn-cs"/>
                </a:rPr>
                <a:t>〗</a:t>
              </a:r>
              <a:endParaRPr lang="fr-CA" sz="1100"/>
            </a:p>
          </xdr:txBody>
        </xdr:sp>
      </mc:Fallback>
    </mc:AlternateContent>
    <xdr:clientData/>
  </xdr:oneCellAnchor>
  <xdr:twoCellAnchor>
    <xdr:from>
      <xdr:col>7</xdr:col>
      <xdr:colOff>9789</xdr:colOff>
      <xdr:row>58</xdr:row>
      <xdr:rowOff>195772</xdr:rowOff>
    </xdr:from>
    <xdr:to>
      <xdr:col>10</xdr:col>
      <xdr:colOff>0</xdr:colOff>
      <xdr:row>62</xdr:row>
      <xdr:rowOff>0</xdr:rowOff>
    </xdr:to>
    <mc:AlternateContent xmlns:mc="http://schemas.openxmlformats.org/markup-compatibility/2006" xmlns:a14="http://schemas.microsoft.com/office/drawing/2010/main">
      <mc:Choice Requires="a14">
        <xdr:sp macro="" textlink="">
          <xdr:nvSpPr>
            <xdr:cNvPr id="11" name="ZoneTexte 10">
              <a:extLst>
                <a:ext uri="{FF2B5EF4-FFF2-40B4-BE49-F238E27FC236}">
                  <a16:creationId xmlns:a16="http://schemas.microsoft.com/office/drawing/2014/main" id="{2C6175F3-883F-49EF-BDDD-EC140BA91BF0}"/>
                </a:ext>
              </a:extLst>
            </xdr:cNvPr>
            <xdr:cNvSpPr txBox="1"/>
          </xdr:nvSpPr>
          <xdr:spPr>
            <a:xfrm>
              <a:off x="4867539" y="12921172"/>
              <a:ext cx="3847836" cy="604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fr-CA" sz="1200" i="1">
                          <a:solidFill>
                            <a:schemeClr val="dk1"/>
                          </a:solidFill>
                          <a:effectLst/>
                          <a:latin typeface="Cambria Math" panose="02040503050406030204" pitchFamily="18" charset="0"/>
                          <a:ea typeface="+mn-ea"/>
                          <a:cs typeface="+mn-cs"/>
                        </a:rPr>
                      </m:ctrlPr>
                    </m:accPr>
                    <m:e>
                      <m:r>
                        <a:rPr lang="fr-FR" sz="1200" i="1">
                          <a:solidFill>
                            <a:schemeClr val="dk1"/>
                          </a:solidFill>
                          <a:effectLst/>
                          <a:latin typeface="Cambria Math" panose="02040503050406030204" pitchFamily="18" charset="0"/>
                          <a:ea typeface="+mn-ea"/>
                          <a:cs typeface="+mn-cs"/>
                        </a:rPr>
                        <m:t>𝜆</m:t>
                      </m:r>
                    </m:e>
                  </m:acc>
                  <m:r>
                    <a:rPr lang="fr-FR" sz="1200" i="1">
                      <a:solidFill>
                        <a:schemeClr val="dk1"/>
                      </a:solidFill>
                      <a:effectLst/>
                      <a:latin typeface="Cambria Math" panose="02040503050406030204" pitchFamily="18" charset="0"/>
                      <a:ea typeface="+mn-ea"/>
                      <a:cs typeface="+mn-cs"/>
                    </a:rPr>
                    <m:t>=</m:t>
                  </m:r>
                  <m:f>
                    <m:fPr>
                      <m:ctrlPr>
                        <a:rPr lang="fr-CA" sz="1200" i="1">
                          <a:solidFill>
                            <a:schemeClr val="dk1"/>
                          </a:solidFill>
                          <a:effectLst/>
                          <a:latin typeface="Cambria Math" panose="02040503050406030204" pitchFamily="18" charset="0"/>
                          <a:ea typeface="+mn-ea"/>
                          <a:cs typeface="+mn-cs"/>
                        </a:rPr>
                      </m:ctrlPr>
                    </m:fPr>
                    <m:num>
                      <m:r>
                        <a:rPr lang="fr-FR" sz="1200" i="1">
                          <a:solidFill>
                            <a:schemeClr val="dk1"/>
                          </a:solidFill>
                          <a:effectLst/>
                          <a:latin typeface="Cambria Math" panose="02040503050406030204" pitchFamily="18" charset="0"/>
                          <a:ea typeface="+mn-ea"/>
                          <a:cs typeface="+mn-cs"/>
                        </a:rPr>
                        <m:t>𝜆</m:t>
                      </m:r>
                    </m:num>
                    <m:den>
                      <m:r>
                        <a:rPr lang="fr-FR" sz="1200" i="1">
                          <a:solidFill>
                            <a:schemeClr val="dk1"/>
                          </a:solidFill>
                          <a:effectLst/>
                          <a:latin typeface="Cambria Math" panose="02040503050406030204" pitchFamily="18" charset="0"/>
                          <a:ea typeface="+mn-ea"/>
                          <a:cs typeface="+mn-cs"/>
                        </a:rPr>
                        <m:t>𝜋</m:t>
                      </m:r>
                    </m:den>
                  </m:f>
                  <m:rad>
                    <m:radPr>
                      <m:degHide m:val="on"/>
                      <m:ctrlPr>
                        <a:rPr lang="fr-CA" sz="1200" i="1">
                          <a:solidFill>
                            <a:schemeClr val="dk1"/>
                          </a:solidFill>
                          <a:effectLst/>
                          <a:latin typeface="Cambria Math" panose="02040503050406030204" pitchFamily="18" charset="0"/>
                          <a:ea typeface="+mn-ea"/>
                          <a:cs typeface="+mn-cs"/>
                        </a:rPr>
                      </m:ctrlPr>
                    </m:radPr>
                    <m:deg/>
                    <m:e>
                      <m:f>
                        <m:fPr>
                          <m:ctrlPr>
                            <a:rPr lang="fr-CA" sz="1200" i="1">
                              <a:solidFill>
                                <a:schemeClr val="dk1"/>
                              </a:solidFill>
                              <a:effectLst/>
                              <a:latin typeface="Cambria Math" panose="02040503050406030204" pitchFamily="18" charset="0"/>
                              <a:ea typeface="+mn-ea"/>
                              <a:cs typeface="+mn-cs"/>
                            </a:rPr>
                          </m:ctrlPr>
                        </m:fPr>
                        <m:num>
                          <m:sSub>
                            <m:sSubPr>
                              <m:ctrlPr>
                                <a:rPr lang="fr-CA" sz="1200" i="1">
                                  <a:solidFill>
                                    <a:schemeClr val="dk1"/>
                                  </a:solidFill>
                                  <a:effectLst/>
                                  <a:latin typeface="Cambria Math" panose="02040503050406030204" pitchFamily="18" charset="0"/>
                                  <a:ea typeface="+mn-ea"/>
                                  <a:cs typeface="+mn-cs"/>
                                </a:rPr>
                              </m:ctrlPr>
                            </m:sSubPr>
                            <m:e>
                              <m:r>
                                <a:rPr lang="fr-FR" sz="1200" i="1">
                                  <a:solidFill>
                                    <a:schemeClr val="dk1"/>
                                  </a:solidFill>
                                  <a:effectLst/>
                                  <a:latin typeface="Cambria Math" panose="02040503050406030204" pitchFamily="18" charset="0"/>
                                  <a:ea typeface="+mn-ea"/>
                                  <a:cs typeface="+mn-cs"/>
                                </a:rPr>
                                <m:t>𝐹</m:t>
                              </m:r>
                            </m:e>
                            <m:sub>
                              <m:r>
                                <a:rPr lang="fr-FR" sz="1200" i="1">
                                  <a:solidFill>
                                    <a:schemeClr val="dk1"/>
                                  </a:solidFill>
                                  <a:effectLst/>
                                  <a:latin typeface="Cambria Math" panose="02040503050406030204" pitchFamily="18" charset="0"/>
                                  <a:ea typeface="+mn-ea"/>
                                  <a:cs typeface="+mn-cs"/>
                                </a:rPr>
                                <m:t>𝑦</m:t>
                              </m:r>
                            </m:sub>
                          </m:sSub>
                        </m:num>
                        <m:den>
                          <m:r>
                            <a:rPr lang="fr-FR" sz="1200" i="1">
                              <a:solidFill>
                                <a:schemeClr val="dk1"/>
                              </a:solidFill>
                              <a:effectLst/>
                              <a:latin typeface="Cambria Math" panose="02040503050406030204" pitchFamily="18" charset="0"/>
                              <a:ea typeface="+mn-ea"/>
                              <a:cs typeface="+mn-cs"/>
                            </a:rPr>
                            <m:t>𝐸</m:t>
                          </m:r>
                        </m:den>
                      </m:f>
                    </m:e>
                  </m:rad>
                  <m:r>
                    <a:rPr lang="fr-FR" sz="1200" i="1">
                      <a:solidFill>
                        <a:schemeClr val="dk1"/>
                      </a:solidFill>
                      <a:effectLst/>
                      <a:latin typeface="Cambria Math" panose="02040503050406030204" pitchFamily="18" charset="0"/>
                      <a:ea typeface="+mn-ea"/>
                      <a:cs typeface="+mn-cs"/>
                    </a:rPr>
                    <m:t>=0,52⇒</m:t>
                  </m:r>
                </m:oMath>
              </a14:m>
              <a:r>
                <a:rPr lang="fr-FR" sz="1200">
                  <a:solidFill>
                    <a:schemeClr val="dk1"/>
                  </a:solidFill>
                  <a:effectLst/>
                  <a:latin typeface="+mn-lt"/>
                  <a:ea typeface="+mn-ea"/>
                  <a:cs typeface="+mn-cs"/>
                </a:rPr>
                <a:t>  Ce n’est pas une classe 2 ∴ Classe 3.</a:t>
              </a:r>
              <a:endParaRPr lang="fr-CA" sz="1200">
                <a:solidFill>
                  <a:schemeClr val="dk1"/>
                </a:solidFill>
                <a:effectLst/>
                <a:latin typeface="+mn-lt"/>
                <a:ea typeface="+mn-ea"/>
                <a:cs typeface="+mn-cs"/>
              </a:endParaRPr>
            </a:p>
            <a:p>
              <a:endParaRPr lang="fr-CA" sz="1100"/>
            </a:p>
          </xdr:txBody>
        </xdr:sp>
      </mc:Choice>
      <mc:Fallback xmlns="">
        <xdr:sp macro="" textlink="">
          <xdr:nvSpPr>
            <xdr:cNvPr id="11" name="ZoneTexte 10">
              <a:extLst>
                <a:ext uri="{FF2B5EF4-FFF2-40B4-BE49-F238E27FC236}">
                  <a16:creationId xmlns:a16="http://schemas.microsoft.com/office/drawing/2014/main" id="{2C6175F3-883F-49EF-BDDD-EC140BA91BF0}"/>
                </a:ext>
              </a:extLst>
            </xdr:cNvPr>
            <xdr:cNvSpPr txBox="1"/>
          </xdr:nvSpPr>
          <xdr:spPr>
            <a:xfrm>
              <a:off x="4867539" y="12921172"/>
              <a:ext cx="3847836" cy="604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𝜋</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𝐹</a:t>
              </a:r>
              <a:r>
                <a:rPr lang="fr-CA" sz="1200" i="0">
                  <a:solidFill>
                    <a:schemeClr val="dk1"/>
                  </a:solidFill>
                  <a:effectLst/>
                  <a:latin typeface="Cambria Math" panose="02040503050406030204" pitchFamily="18" charset="0"/>
                  <a:ea typeface="+mn-ea"/>
                  <a:cs typeface="+mn-cs"/>
                </a:rPr>
                <a:t>_</a:t>
              </a:r>
              <a:r>
                <a:rPr lang="fr-FR" sz="1200" i="0">
                  <a:solidFill>
                    <a:schemeClr val="dk1"/>
                  </a:solidFill>
                  <a:effectLst/>
                  <a:latin typeface="Cambria Math" panose="02040503050406030204" pitchFamily="18" charset="0"/>
                  <a:ea typeface="+mn-ea"/>
                  <a:cs typeface="+mn-cs"/>
                </a:rPr>
                <a:t>𝑦</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𝐸</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=0,5</a:t>
              </a:r>
              <a:r>
                <a:rPr lang="fr-CA" sz="1200" b="0" i="0">
                  <a:solidFill>
                    <a:schemeClr val="dk1"/>
                  </a:solidFill>
                  <a:effectLst/>
                  <a:latin typeface="Cambria Math" panose="02040503050406030204" pitchFamily="18" charset="0"/>
                  <a:ea typeface="+mn-ea"/>
                  <a:cs typeface="+mn-cs"/>
                </a:rPr>
                <a:t>2</a:t>
              </a:r>
              <a:r>
                <a:rPr lang="fr-FR" sz="1200" i="0">
                  <a:solidFill>
                    <a:schemeClr val="dk1"/>
                  </a:solidFill>
                  <a:effectLst/>
                  <a:latin typeface="Cambria Math" panose="02040503050406030204" pitchFamily="18" charset="0"/>
                  <a:ea typeface="+mn-ea"/>
                  <a:cs typeface="+mn-cs"/>
                </a:rPr>
                <a:t>⇒</a:t>
              </a:r>
              <a:r>
                <a:rPr lang="fr-FR" sz="1200">
                  <a:solidFill>
                    <a:schemeClr val="dk1"/>
                  </a:solidFill>
                  <a:effectLst/>
                  <a:latin typeface="+mn-lt"/>
                  <a:ea typeface="+mn-ea"/>
                  <a:cs typeface="+mn-cs"/>
                </a:rPr>
                <a:t>  Ce n’est pas une classe 2 ∴ Classe 3.</a:t>
              </a:r>
              <a:endParaRPr lang="fr-CA" sz="1200">
                <a:solidFill>
                  <a:schemeClr val="dk1"/>
                </a:solidFill>
                <a:effectLst/>
                <a:latin typeface="+mn-lt"/>
                <a:ea typeface="+mn-ea"/>
                <a:cs typeface="+mn-cs"/>
              </a:endParaRPr>
            </a:p>
            <a:p>
              <a:endParaRPr lang="fr-CA" sz="1100"/>
            </a:p>
          </xdr:txBody>
        </xdr:sp>
      </mc:Fallback>
    </mc:AlternateContent>
    <xdr:clientData/>
  </xdr:twoCellAnchor>
  <xdr:twoCellAnchor editAs="oneCell">
    <xdr:from>
      <xdr:col>7</xdr:col>
      <xdr:colOff>8281</xdr:colOff>
      <xdr:row>20</xdr:row>
      <xdr:rowOff>198781</xdr:rowOff>
    </xdr:from>
    <xdr:to>
      <xdr:col>15</xdr:col>
      <xdr:colOff>301416</xdr:colOff>
      <xdr:row>27</xdr:row>
      <xdr:rowOff>16564</xdr:rowOff>
    </xdr:to>
    <xdr:pic>
      <xdr:nvPicPr>
        <xdr:cNvPr id="12" name="Image 11">
          <a:extLst>
            <a:ext uri="{FF2B5EF4-FFF2-40B4-BE49-F238E27FC236}">
              <a16:creationId xmlns:a16="http://schemas.microsoft.com/office/drawing/2014/main" id="{C94D7108-464B-4C1A-9C76-B59DCE0E9EB4}"/>
            </a:ext>
          </a:extLst>
        </xdr:cNvPr>
        <xdr:cNvPicPr>
          <a:picLocks noChangeAspect="1"/>
        </xdr:cNvPicPr>
      </xdr:nvPicPr>
      <xdr:blipFill rotWithShape="1">
        <a:blip xmlns:r="http://schemas.openxmlformats.org/officeDocument/2006/relationships" r:embed="rId3"/>
        <a:srcRect l="387" t="2266" r="714" b="2550"/>
        <a:stretch/>
      </xdr:blipFill>
      <xdr:spPr>
        <a:xfrm>
          <a:off x="4866031" y="3875431"/>
          <a:ext cx="8798961" cy="1313208"/>
        </a:xfrm>
        <a:prstGeom prst="rect">
          <a:avLst/>
        </a:prstGeom>
      </xdr:spPr>
    </xdr:pic>
    <xdr:clientData/>
  </xdr:twoCellAnchor>
  <xdr:oneCellAnchor>
    <xdr:from>
      <xdr:col>7</xdr:col>
      <xdr:colOff>0</xdr:colOff>
      <xdr:row>70</xdr:row>
      <xdr:rowOff>13287</xdr:rowOff>
    </xdr:from>
    <xdr:ext cx="848117" cy="405494"/>
    <mc:AlternateContent xmlns:mc="http://schemas.openxmlformats.org/markup-compatibility/2006" xmlns:a14="http://schemas.microsoft.com/office/drawing/2010/main">
      <mc:Choice Requires="a14">
        <xdr:sp macro="" textlink="">
          <xdr:nvSpPr>
            <xdr:cNvPr id="14" name="ZoneTexte 13">
              <a:extLst>
                <a:ext uri="{FF2B5EF4-FFF2-40B4-BE49-F238E27FC236}">
                  <a16:creationId xmlns:a16="http://schemas.microsoft.com/office/drawing/2014/main" id="{002B67AA-927E-4952-AABF-1CE07EA7B41E}"/>
                </a:ext>
              </a:extLst>
            </xdr:cNvPr>
            <xdr:cNvSpPr txBox="1"/>
          </xdr:nvSpPr>
          <xdr:spPr>
            <a:xfrm>
              <a:off x="9468971" y="14524905"/>
              <a:ext cx="848117" cy="40549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CA" sz="1100" i="1">
                        <a:solidFill>
                          <a:schemeClr val="dk1"/>
                        </a:solidFill>
                        <a:effectLst/>
                        <a:latin typeface="Cambria Math" panose="02040503050406030204" pitchFamily="18" charset="0"/>
                        <a:ea typeface="+mn-ea"/>
                        <a:cs typeface="+mn-cs"/>
                      </a:rPr>
                      <m:t>𝜆</m:t>
                    </m:r>
                    <m:r>
                      <a:rPr lang="fr-CA"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CA" sz="1100" i="1">
                            <a:solidFill>
                              <a:schemeClr val="dk1"/>
                            </a:solidFill>
                            <a:effectLst/>
                            <a:latin typeface="Cambria Math" panose="02040503050406030204" pitchFamily="18" charset="0"/>
                            <a:ea typeface="+mn-ea"/>
                            <a:cs typeface="+mn-cs"/>
                          </a:rPr>
                          <m:t>𝑚𝑏</m:t>
                        </m:r>
                      </m:num>
                      <m:den>
                        <m:r>
                          <a:rPr lang="fr-CA" sz="1100" i="1">
                            <a:solidFill>
                              <a:schemeClr val="dk1"/>
                            </a:solidFill>
                            <a:effectLst/>
                            <a:latin typeface="Cambria Math" panose="02040503050406030204" pitchFamily="18" charset="0"/>
                            <a:ea typeface="+mn-ea"/>
                            <a:cs typeface="+mn-cs"/>
                          </a:rPr>
                          <m:t>𝑡</m:t>
                        </m:r>
                      </m:den>
                    </m:f>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14" name="ZoneTexte 13">
              <a:extLst>
                <a:ext uri="{FF2B5EF4-FFF2-40B4-BE49-F238E27FC236}">
                  <a16:creationId xmlns:a16="http://schemas.microsoft.com/office/drawing/2014/main" id="{002B67AA-927E-4952-AABF-1CE07EA7B41E}"/>
                </a:ext>
              </a:extLst>
            </xdr:cNvPr>
            <xdr:cNvSpPr txBox="1"/>
          </xdr:nvSpPr>
          <xdr:spPr>
            <a:xfrm>
              <a:off x="9468971" y="14524905"/>
              <a:ext cx="848117" cy="40549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100" i="0">
                  <a:solidFill>
                    <a:schemeClr val="dk1"/>
                  </a:solidFill>
                  <a:effectLst/>
                  <a:latin typeface="Cambria Math" panose="02040503050406030204" pitchFamily="18" charset="0"/>
                  <a:ea typeface="+mn-ea"/>
                  <a:cs typeface="+mn-cs"/>
                </a:rPr>
                <a:t>𝜆=𝑚𝑏/𝑡</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2722</xdr:colOff>
      <xdr:row>69</xdr:row>
      <xdr:rowOff>0</xdr:rowOff>
    </xdr:from>
    <xdr:ext cx="1532483" cy="212912"/>
    <mc:AlternateContent xmlns:mc="http://schemas.openxmlformats.org/markup-compatibility/2006" xmlns:a14="http://schemas.microsoft.com/office/drawing/2010/main">
      <mc:Choice Requires="a14">
        <xdr:sp macro="" textlink="">
          <xdr:nvSpPr>
            <xdr:cNvPr id="15" name="ZoneTexte 14">
              <a:extLst>
                <a:ext uri="{FF2B5EF4-FFF2-40B4-BE49-F238E27FC236}">
                  <a16:creationId xmlns:a16="http://schemas.microsoft.com/office/drawing/2014/main" id="{19E68297-D96F-4D79-83C8-205DA359787A}"/>
                </a:ext>
              </a:extLst>
            </xdr:cNvPr>
            <xdr:cNvSpPr txBox="1"/>
          </xdr:nvSpPr>
          <xdr:spPr>
            <a:xfrm>
              <a:off x="9471693" y="14309912"/>
              <a:ext cx="1532483" cy="212912"/>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r>
                      <a:rPr lang="fr-FR" sz="1100" i="1">
                        <a:solidFill>
                          <a:schemeClr val="dk1"/>
                        </a:solidFill>
                        <a:effectLst/>
                        <a:latin typeface="Cambria Math" panose="02040503050406030204" pitchFamily="18" charset="0"/>
                        <a:ea typeface="+mn-ea"/>
                        <a:cs typeface="+mn-cs"/>
                      </a:rPr>
                      <m:t>𝑚</m:t>
                    </m:r>
                    <m:r>
                      <a:rPr lang="fr-FR" sz="1100" i="1">
                        <a:solidFill>
                          <a:schemeClr val="dk1"/>
                        </a:solidFill>
                        <a:effectLst/>
                        <a:latin typeface="Cambria Math" panose="02040503050406030204" pitchFamily="18" charset="0"/>
                        <a:ea typeface="+mn-ea"/>
                        <a:cs typeface="+mn-cs"/>
                      </a:rPr>
                      <m:t>=1,15+</m:t>
                    </m:r>
                    <m:f>
                      <m:fPr>
                        <m:type m:val="lin"/>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𝑓</m:t>
                            </m:r>
                          </m:e>
                          <m:sub>
                            <m:r>
                              <a:rPr lang="fr-FR" sz="1100" i="1">
                                <a:solidFill>
                                  <a:schemeClr val="dk1"/>
                                </a:solidFill>
                                <a:effectLst/>
                                <a:latin typeface="Cambria Math" panose="02040503050406030204" pitchFamily="18" charset="0"/>
                                <a:ea typeface="+mn-ea"/>
                                <a:cs typeface="+mn-cs"/>
                              </a:rPr>
                              <m:t>1</m:t>
                            </m:r>
                          </m:sub>
                        </m:sSub>
                      </m:num>
                      <m:den>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2∙</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𝑓</m:t>
                                </m:r>
                              </m:e>
                              <m:sub>
                                <m:r>
                                  <a:rPr lang="fr-FR" sz="1100" i="1">
                                    <a:solidFill>
                                      <a:schemeClr val="dk1"/>
                                    </a:solidFill>
                                    <a:effectLst/>
                                    <a:latin typeface="Cambria Math" panose="02040503050406030204" pitchFamily="18" charset="0"/>
                                    <a:ea typeface="+mn-ea"/>
                                    <a:cs typeface="+mn-cs"/>
                                  </a:rPr>
                                  <m:t>2</m:t>
                                </m:r>
                              </m:sub>
                            </m:sSub>
                          </m:e>
                        </m:d>
                      </m:den>
                    </m:f>
                  </m:oMath>
                </m:oMathPara>
              </a14:m>
              <a:endParaRPr lang="fr-CA" sz="1100"/>
            </a:p>
          </xdr:txBody>
        </xdr:sp>
      </mc:Choice>
      <mc:Fallback xmlns="">
        <xdr:sp macro="" textlink="">
          <xdr:nvSpPr>
            <xdr:cNvPr id="15" name="ZoneTexte 14">
              <a:extLst>
                <a:ext uri="{FF2B5EF4-FFF2-40B4-BE49-F238E27FC236}">
                  <a16:creationId xmlns:a16="http://schemas.microsoft.com/office/drawing/2014/main" id="{19E68297-D96F-4D79-83C8-205DA359787A}"/>
                </a:ext>
              </a:extLst>
            </xdr:cNvPr>
            <xdr:cNvSpPr txBox="1"/>
          </xdr:nvSpPr>
          <xdr:spPr>
            <a:xfrm>
              <a:off x="9471693" y="14309912"/>
              <a:ext cx="1532483" cy="212912"/>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Cambria Math" panose="02040503050406030204" pitchFamily="18" charset="0"/>
                  <a:ea typeface="+mn-ea"/>
                  <a:cs typeface="+mn-cs"/>
                </a:rPr>
                <a:t>𝑚=1,15+𝑓</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1</a:t>
              </a:r>
              <a:r>
                <a:rPr lang="fr-CA" sz="1100" i="0">
                  <a:solidFill>
                    <a:schemeClr val="dk1"/>
                  </a:solidFill>
                  <a:effectLst/>
                  <a:latin typeface="Cambria Math" panose="02040503050406030204" pitchFamily="18" charset="0"/>
                  <a:ea typeface="+mn-ea"/>
                  <a:cs typeface="+mn-cs"/>
                </a:rPr>
                <a:t>∕(</a:t>
              </a:r>
              <a:r>
                <a:rPr lang="fr-FR" sz="1100" i="0">
                  <a:solidFill>
                    <a:schemeClr val="dk1"/>
                  </a:solidFill>
                  <a:effectLst/>
                  <a:latin typeface="Cambria Math" panose="02040503050406030204" pitchFamily="18" charset="0"/>
                  <a:ea typeface="+mn-ea"/>
                  <a:cs typeface="+mn-cs"/>
                </a:rPr>
                <a:t>2∙𝑓</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2 ) </a:t>
              </a:r>
              <a:endParaRPr lang="fr-CA" sz="1100"/>
            </a:p>
          </xdr:txBody>
        </xdr:sp>
      </mc:Fallback>
    </mc:AlternateContent>
    <xdr:clientData/>
  </xdr:oneCellAnchor>
  <xdr:twoCellAnchor>
    <xdr:from>
      <xdr:col>7</xdr:col>
      <xdr:colOff>0</xdr:colOff>
      <xdr:row>73</xdr:row>
      <xdr:rowOff>0</xdr:rowOff>
    </xdr:from>
    <xdr:to>
      <xdr:col>9</xdr:col>
      <xdr:colOff>833854</xdr:colOff>
      <xdr:row>76</xdr:row>
      <xdr:rowOff>8336</xdr:rowOff>
    </xdr:to>
    <mc:AlternateContent xmlns:mc="http://schemas.openxmlformats.org/markup-compatibility/2006" xmlns:a14="http://schemas.microsoft.com/office/drawing/2010/main">
      <mc:Choice Requires="a14">
        <xdr:sp macro="" textlink="">
          <xdr:nvSpPr>
            <xdr:cNvPr id="16" name="ZoneTexte 15">
              <a:extLst>
                <a:ext uri="{FF2B5EF4-FFF2-40B4-BE49-F238E27FC236}">
                  <a16:creationId xmlns:a16="http://schemas.microsoft.com/office/drawing/2014/main" id="{D01BB3F5-1C85-4A9D-B713-C63878296D8C}"/>
                </a:ext>
              </a:extLst>
            </xdr:cNvPr>
            <xdr:cNvSpPr txBox="1"/>
          </xdr:nvSpPr>
          <xdr:spPr>
            <a:xfrm>
              <a:off x="4857750" y="15754350"/>
              <a:ext cx="3853279" cy="60841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fr-CA" sz="1200" i="1">
                          <a:solidFill>
                            <a:schemeClr val="dk1"/>
                          </a:solidFill>
                          <a:effectLst/>
                          <a:latin typeface="Cambria Math" panose="02040503050406030204" pitchFamily="18" charset="0"/>
                          <a:ea typeface="+mn-ea"/>
                          <a:cs typeface="+mn-cs"/>
                        </a:rPr>
                      </m:ctrlPr>
                    </m:accPr>
                    <m:e>
                      <m:r>
                        <a:rPr lang="fr-FR" sz="1200" i="1">
                          <a:solidFill>
                            <a:schemeClr val="dk1"/>
                          </a:solidFill>
                          <a:effectLst/>
                          <a:latin typeface="Cambria Math" panose="02040503050406030204" pitchFamily="18" charset="0"/>
                          <a:ea typeface="+mn-ea"/>
                          <a:cs typeface="+mn-cs"/>
                        </a:rPr>
                        <m:t>𝜆</m:t>
                      </m:r>
                    </m:e>
                  </m:acc>
                  <m:r>
                    <a:rPr lang="fr-FR" sz="1200" i="1">
                      <a:solidFill>
                        <a:schemeClr val="dk1"/>
                      </a:solidFill>
                      <a:effectLst/>
                      <a:latin typeface="Cambria Math" panose="02040503050406030204" pitchFamily="18" charset="0"/>
                      <a:ea typeface="+mn-ea"/>
                      <a:cs typeface="+mn-cs"/>
                    </a:rPr>
                    <m:t>=</m:t>
                  </m:r>
                  <m:f>
                    <m:fPr>
                      <m:ctrlPr>
                        <a:rPr lang="fr-CA" sz="1200" i="1">
                          <a:solidFill>
                            <a:schemeClr val="dk1"/>
                          </a:solidFill>
                          <a:effectLst/>
                          <a:latin typeface="Cambria Math" panose="02040503050406030204" pitchFamily="18" charset="0"/>
                          <a:ea typeface="+mn-ea"/>
                          <a:cs typeface="+mn-cs"/>
                        </a:rPr>
                      </m:ctrlPr>
                    </m:fPr>
                    <m:num>
                      <m:r>
                        <a:rPr lang="fr-FR" sz="1200" i="1">
                          <a:solidFill>
                            <a:schemeClr val="dk1"/>
                          </a:solidFill>
                          <a:effectLst/>
                          <a:latin typeface="Cambria Math" panose="02040503050406030204" pitchFamily="18" charset="0"/>
                          <a:ea typeface="+mn-ea"/>
                          <a:cs typeface="+mn-cs"/>
                        </a:rPr>
                        <m:t>𝜆</m:t>
                      </m:r>
                    </m:num>
                    <m:den>
                      <m:r>
                        <a:rPr lang="fr-FR" sz="1200" i="1">
                          <a:solidFill>
                            <a:schemeClr val="dk1"/>
                          </a:solidFill>
                          <a:effectLst/>
                          <a:latin typeface="Cambria Math" panose="02040503050406030204" pitchFamily="18" charset="0"/>
                          <a:ea typeface="+mn-ea"/>
                          <a:cs typeface="+mn-cs"/>
                        </a:rPr>
                        <m:t>𝜋</m:t>
                      </m:r>
                    </m:den>
                  </m:f>
                  <m:rad>
                    <m:radPr>
                      <m:degHide m:val="on"/>
                      <m:ctrlPr>
                        <a:rPr lang="fr-CA" sz="1200" i="1">
                          <a:solidFill>
                            <a:schemeClr val="dk1"/>
                          </a:solidFill>
                          <a:effectLst/>
                          <a:latin typeface="Cambria Math" panose="02040503050406030204" pitchFamily="18" charset="0"/>
                          <a:ea typeface="+mn-ea"/>
                          <a:cs typeface="+mn-cs"/>
                        </a:rPr>
                      </m:ctrlPr>
                    </m:radPr>
                    <m:deg/>
                    <m:e>
                      <m:f>
                        <m:fPr>
                          <m:ctrlPr>
                            <a:rPr lang="fr-CA" sz="1200" i="1">
                              <a:solidFill>
                                <a:schemeClr val="dk1"/>
                              </a:solidFill>
                              <a:effectLst/>
                              <a:latin typeface="Cambria Math" panose="02040503050406030204" pitchFamily="18" charset="0"/>
                              <a:ea typeface="+mn-ea"/>
                              <a:cs typeface="+mn-cs"/>
                            </a:rPr>
                          </m:ctrlPr>
                        </m:fPr>
                        <m:num>
                          <m:sSub>
                            <m:sSubPr>
                              <m:ctrlPr>
                                <a:rPr lang="fr-CA" sz="1200" i="1">
                                  <a:solidFill>
                                    <a:schemeClr val="dk1"/>
                                  </a:solidFill>
                                  <a:effectLst/>
                                  <a:latin typeface="Cambria Math" panose="02040503050406030204" pitchFamily="18" charset="0"/>
                                  <a:ea typeface="+mn-ea"/>
                                  <a:cs typeface="+mn-cs"/>
                                </a:rPr>
                              </m:ctrlPr>
                            </m:sSubPr>
                            <m:e>
                              <m:r>
                                <a:rPr lang="fr-FR" sz="1200" i="1">
                                  <a:solidFill>
                                    <a:schemeClr val="dk1"/>
                                  </a:solidFill>
                                  <a:effectLst/>
                                  <a:latin typeface="Cambria Math" panose="02040503050406030204" pitchFamily="18" charset="0"/>
                                  <a:ea typeface="+mn-ea"/>
                                  <a:cs typeface="+mn-cs"/>
                                </a:rPr>
                                <m:t>𝐹</m:t>
                              </m:r>
                            </m:e>
                            <m:sub>
                              <m:r>
                                <a:rPr lang="fr-FR" sz="1200" i="1">
                                  <a:solidFill>
                                    <a:schemeClr val="dk1"/>
                                  </a:solidFill>
                                  <a:effectLst/>
                                  <a:latin typeface="Cambria Math" panose="02040503050406030204" pitchFamily="18" charset="0"/>
                                  <a:ea typeface="+mn-ea"/>
                                  <a:cs typeface="+mn-cs"/>
                                </a:rPr>
                                <m:t>𝑦</m:t>
                              </m:r>
                            </m:sub>
                          </m:sSub>
                        </m:num>
                        <m:den>
                          <m:r>
                            <a:rPr lang="fr-FR" sz="1200" i="1">
                              <a:solidFill>
                                <a:schemeClr val="dk1"/>
                              </a:solidFill>
                              <a:effectLst/>
                              <a:latin typeface="Cambria Math" panose="02040503050406030204" pitchFamily="18" charset="0"/>
                              <a:ea typeface="+mn-ea"/>
                              <a:cs typeface="+mn-cs"/>
                            </a:rPr>
                            <m:t>𝐸</m:t>
                          </m:r>
                        </m:den>
                      </m:f>
                    </m:e>
                  </m:rad>
                  <m:r>
                    <a:rPr lang="fr-FR" sz="1200" i="1">
                      <a:solidFill>
                        <a:schemeClr val="dk1"/>
                      </a:solidFill>
                      <a:effectLst/>
                      <a:latin typeface="Cambria Math" panose="02040503050406030204" pitchFamily="18" charset="0"/>
                      <a:ea typeface="+mn-ea"/>
                      <a:cs typeface="+mn-cs"/>
                    </a:rPr>
                    <m:t>=0,</m:t>
                  </m:r>
                  <m:r>
                    <a:rPr lang="fr-CA" sz="1200" b="0" i="1">
                      <a:solidFill>
                        <a:schemeClr val="dk1"/>
                      </a:solidFill>
                      <a:effectLst/>
                      <a:latin typeface="Cambria Math" panose="02040503050406030204" pitchFamily="18" charset="0"/>
                      <a:ea typeface="+mn-ea"/>
                      <a:cs typeface="+mn-cs"/>
                    </a:rPr>
                    <m:t>10</m:t>
                  </m:r>
                  <m:r>
                    <a:rPr lang="fr-FR" sz="1200" i="1">
                      <a:solidFill>
                        <a:schemeClr val="dk1"/>
                      </a:solidFill>
                      <a:effectLst/>
                      <a:latin typeface="Cambria Math" panose="02040503050406030204" pitchFamily="18" charset="0"/>
                      <a:ea typeface="+mn-ea"/>
                      <a:cs typeface="+mn-cs"/>
                    </a:rPr>
                    <m:t>⇒</m:t>
                  </m:r>
                </m:oMath>
              </a14:m>
              <a:r>
                <a:rPr lang="fr-FR" sz="1200">
                  <a:solidFill>
                    <a:schemeClr val="dk1"/>
                  </a:solidFill>
                  <a:effectLst/>
                  <a:latin typeface="+mn-lt"/>
                  <a:ea typeface="+mn-ea"/>
                  <a:cs typeface="+mn-cs"/>
                </a:rPr>
                <a:t>  Classe </a:t>
              </a:r>
              <a:r>
                <a:rPr lang="fr-CA" sz="1200">
                  <a:solidFill>
                    <a:schemeClr val="dk1"/>
                  </a:solidFill>
                  <a:effectLst/>
                  <a:latin typeface="+mn-lt"/>
                  <a:ea typeface="+mn-ea"/>
                  <a:cs typeface="+mn-cs"/>
                </a:rPr>
                <a:t>1</a:t>
              </a:r>
            </a:p>
            <a:p>
              <a:endParaRPr lang="fr-CA" sz="1100"/>
            </a:p>
          </xdr:txBody>
        </xdr:sp>
      </mc:Choice>
      <mc:Fallback xmlns="">
        <xdr:sp macro="" textlink="">
          <xdr:nvSpPr>
            <xdr:cNvPr id="16" name="ZoneTexte 15">
              <a:extLst>
                <a:ext uri="{FF2B5EF4-FFF2-40B4-BE49-F238E27FC236}">
                  <a16:creationId xmlns:a16="http://schemas.microsoft.com/office/drawing/2014/main" id="{D01BB3F5-1C85-4A9D-B713-C63878296D8C}"/>
                </a:ext>
              </a:extLst>
            </xdr:cNvPr>
            <xdr:cNvSpPr txBox="1"/>
          </xdr:nvSpPr>
          <xdr:spPr>
            <a:xfrm>
              <a:off x="4857750" y="15754350"/>
              <a:ext cx="3853279" cy="60841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𝜋</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𝐹</a:t>
              </a:r>
              <a:r>
                <a:rPr lang="fr-CA" sz="1200" i="0">
                  <a:solidFill>
                    <a:schemeClr val="dk1"/>
                  </a:solidFill>
                  <a:effectLst/>
                  <a:latin typeface="Cambria Math" panose="02040503050406030204" pitchFamily="18" charset="0"/>
                  <a:ea typeface="+mn-ea"/>
                  <a:cs typeface="+mn-cs"/>
                </a:rPr>
                <a:t>_</a:t>
              </a:r>
              <a:r>
                <a:rPr lang="fr-FR" sz="1200" i="0">
                  <a:solidFill>
                    <a:schemeClr val="dk1"/>
                  </a:solidFill>
                  <a:effectLst/>
                  <a:latin typeface="Cambria Math" panose="02040503050406030204" pitchFamily="18" charset="0"/>
                  <a:ea typeface="+mn-ea"/>
                  <a:cs typeface="+mn-cs"/>
                </a:rPr>
                <a:t>𝑦</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𝐸</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=0,</a:t>
              </a:r>
              <a:r>
                <a:rPr lang="fr-CA" sz="1200" b="0" i="0">
                  <a:solidFill>
                    <a:schemeClr val="dk1"/>
                  </a:solidFill>
                  <a:effectLst/>
                  <a:latin typeface="Cambria Math" panose="02040503050406030204" pitchFamily="18" charset="0"/>
                  <a:ea typeface="+mn-ea"/>
                  <a:cs typeface="+mn-cs"/>
                </a:rPr>
                <a:t>10</a:t>
              </a:r>
              <a:r>
                <a:rPr lang="fr-FR" sz="1200" i="0">
                  <a:solidFill>
                    <a:schemeClr val="dk1"/>
                  </a:solidFill>
                  <a:effectLst/>
                  <a:latin typeface="Cambria Math" panose="02040503050406030204" pitchFamily="18" charset="0"/>
                  <a:ea typeface="+mn-ea"/>
                  <a:cs typeface="+mn-cs"/>
                </a:rPr>
                <a:t>⇒</a:t>
              </a:r>
              <a:r>
                <a:rPr lang="fr-FR" sz="1200">
                  <a:solidFill>
                    <a:schemeClr val="dk1"/>
                  </a:solidFill>
                  <a:effectLst/>
                  <a:latin typeface="+mn-lt"/>
                  <a:ea typeface="+mn-ea"/>
                  <a:cs typeface="+mn-cs"/>
                </a:rPr>
                <a:t>  Classe </a:t>
              </a:r>
              <a:r>
                <a:rPr lang="fr-CA" sz="1200">
                  <a:solidFill>
                    <a:schemeClr val="dk1"/>
                  </a:solidFill>
                  <a:effectLst/>
                  <a:latin typeface="+mn-lt"/>
                  <a:ea typeface="+mn-ea"/>
                  <a:cs typeface="+mn-cs"/>
                </a:rPr>
                <a:t>1</a:t>
              </a:r>
            </a:p>
            <a:p>
              <a:endParaRPr lang="fr-CA" sz="1100"/>
            </a:p>
          </xdr:txBody>
        </xdr:sp>
      </mc:Fallback>
    </mc:AlternateContent>
    <xdr:clientData/>
  </xdr:twoCellAnchor>
  <xdr:oneCellAnchor>
    <xdr:from>
      <xdr:col>12</xdr:col>
      <xdr:colOff>835200</xdr:colOff>
      <xdr:row>81</xdr:row>
      <xdr:rowOff>15870</xdr:rowOff>
    </xdr:from>
    <xdr:ext cx="1986958" cy="596144"/>
    <mc:AlternateContent xmlns:mc="http://schemas.openxmlformats.org/markup-compatibility/2006" xmlns:a14="http://schemas.microsoft.com/office/drawing/2010/main">
      <mc:Choice Requires="a14">
        <xdr:sp macro="" textlink="">
          <xdr:nvSpPr>
            <xdr:cNvPr id="17" name="ZoneTexte 16">
              <a:extLst>
                <a:ext uri="{FF2B5EF4-FFF2-40B4-BE49-F238E27FC236}">
                  <a16:creationId xmlns:a16="http://schemas.microsoft.com/office/drawing/2014/main" id="{2873D221-828C-4166-86AC-FA1D19A9FB75}"/>
                </a:ext>
              </a:extLst>
            </xdr:cNvPr>
            <xdr:cNvSpPr txBox="1"/>
          </xdr:nvSpPr>
          <xdr:spPr>
            <a:xfrm>
              <a:off x="16153641" y="16768664"/>
              <a:ext cx="1986958" cy="596144"/>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b">
              <a:noAutofit/>
            </a:bodyPr>
            <a:lstStyle/>
            <a:p>
              <a:pPr/>
              <a14:m>
                <m:oMathPara xmlns:m="http://schemas.openxmlformats.org/officeDocument/2006/math">
                  <m:oMathParaPr>
                    <m:jc m:val="center"/>
                  </m:oMathParaPr>
                  <m:oMath xmlns:m="http://schemas.openxmlformats.org/officeDocument/2006/math">
                    <m:r>
                      <a:rPr lang="fr-CA" sz="1200" i="1">
                        <a:latin typeface="Cambria Math" panose="02040503050406030204" pitchFamily="18" charset="0"/>
                        <a:ea typeface="Cambria Math" panose="02040503050406030204" pitchFamily="18" charset="0"/>
                      </a:rPr>
                      <m:t>𝛽</m:t>
                    </m:r>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d>
                          <m:dPr>
                            <m:begChr m:val="["/>
                            <m:endChr m:val="]"/>
                            <m:ctrlPr>
                              <a:rPr lang="fr-CA" sz="1200" b="0" i="1">
                                <a:latin typeface="Cambria Math" panose="02040503050406030204" pitchFamily="18" charset="0"/>
                                <a:ea typeface="Cambria Math" panose="02040503050406030204" pitchFamily="18" charset="0"/>
                              </a:rPr>
                            </m:ctrlPr>
                          </m:dPr>
                          <m:e>
                            <m:r>
                              <a:rPr lang="fr-CA" sz="1200" b="0" i="1">
                                <a:latin typeface="Cambria Math" panose="02040503050406030204" pitchFamily="18" charset="0"/>
                                <a:ea typeface="Cambria Math" panose="02040503050406030204" pitchFamily="18" charset="0"/>
                              </a:rPr>
                              <m:t>1+</m:t>
                            </m:r>
                            <m:r>
                              <a:rPr lang="fr-CA" sz="1200" b="0" i="1">
                                <a:latin typeface="Cambria Math" panose="02040503050406030204" pitchFamily="18" charset="0"/>
                                <a:ea typeface="Cambria Math" panose="02040503050406030204" pitchFamily="18" charset="0"/>
                              </a:rPr>
                              <m:t>𝛼</m:t>
                            </m:r>
                            <m:d>
                              <m:dPr>
                                <m:ctrlPr>
                                  <a:rPr lang="fr-CA" sz="1200" b="0" i="1">
                                    <a:latin typeface="Cambria Math" panose="02040503050406030204" pitchFamily="18" charset="0"/>
                                    <a:ea typeface="Cambria Math" panose="02040503050406030204" pitchFamily="18" charset="0"/>
                                  </a:rPr>
                                </m:ctrlPr>
                              </m:dPr>
                              <m:e>
                                <m:acc>
                                  <m:accPr>
                                    <m:chr m:val="̅"/>
                                    <m:ctrlPr>
                                      <a:rPr lang="fr-CA" sz="1200" b="0" i="1">
                                        <a:latin typeface="Cambria Math" panose="02040503050406030204" pitchFamily="18" charset="0"/>
                                        <a:ea typeface="Cambria Math" panose="02040503050406030204" pitchFamily="18" charset="0"/>
                                      </a:rPr>
                                    </m:ctrlPr>
                                  </m:accPr>
                                  <m:e>
                                    <m:r>
                                      <a:rPr lang="fr-CA" sz="1200" b="0" i="1">
                                        <a:latin typeface="Cambria Math" panose="02040503050406030204" pitchFamily="18" charset="0"/>
                                        <a:ea typeface="Cambria Math" panose="02040503050406030204" pitchFamily="18" charset="0"/>
                                      </a:rPr>
                                      <m:t>𝜆</m:t>
                                    </m:r>
                                  </m:e>
                                </m:acc>
                                <m:r>
                                  <a:rPr lang="fr-CA" sz="1200" b="0" i="1">
                                    <a:latin typeface="Cambria Math" panose="02040503050406030204" pitchFamily="18" charset="0"/>
                                    <a:ea typeface="Cambria Math" panose="02040503050406030204" pitchFamily="18" charset="0"/>
                                  </a:rPr>
                                  <m:t>−</m:t>
                                </m:r>
                                <m:acc>
                                  <m:accPr>
                                    <m:chr m:val="̅"/>
                                    <m:ctrlPr>
                                      <a:rPr lang="fr-CA" sz="1200" b="0" i="1">
                                        <a:latin typeface="Cambria Math" panose="02040503050406030204" pitchFamily="18" charset="0"/>
                                        <a:ea typeface="Cambria Math" panose="02040503050406030204" pitchFamily="18" charset="0"/>
                                      </a:rPr>
                                    </m:ctrlPr>
                                  </m:accPr>
                                  <m:e>
                                    <m:sSub>
                                      <m:sSubPr>
                                        <m:ctrlPr>
                                          <a:rPr lang="fr-CA" sz="1200" b="0" i="1">
                                            <a:latin typeface="Cambria Math" panose="02040503050406030204" pitchFamily="18" charset="0"/>
                                            <a:ea typeface="Cambria Math" panose="02040503050406030204" pitchFamily="18" charset="0"/>
                                          </a:rPr>
                                        </m:ctrlPr>
                                      </m:sSubPr>
                                      <m:e>
                                        <m:r>
                                          <a:rPr lang="fr-CA" sz="1200" b="0" i="1">
                                            <a:latin typeface="Cambria Math" panose="02040503050406030204" pitchFamily="18" charset="0"/>
                                            <a:ea typeface="Cambria Math" panose="02040503050406030204" pitchFamily="18" charset="0"/>
                                          </a:rPr>
                                          <m:t>𝜆</m:t>
                                        </m:r>
                                      </m:e>
                                      <m:sub>
                                        <m:r>
                                          <a:rPr lang="fr-CA" sz="1200" b="0" i="1">
                                            <a:latin typeface="Cambria Math" panose="02040503050406030204" pitchFamily="18" charset="0"/>
                                            <a:ea typeface="Cambria Math" panose="02040503050406030204" pitchFamily="18" charset="0"/>
                                          </a:rPr>
                                          <m:t>𝑜</m:t>
                                        </m:r>
                                      </m:sub>
                                    </m:sSub>
                                  </m:e>
                                </m:acc>
                              </m:e>
                            </m:d>
                            <m:r>
                              <a:rPr lang="fr-CA" sz="1200" b="0" i="1">
                                <a:latin typeface="Cambria Math" panose="02040503050406030204" pitchFamily="18" charset="0"/>
                                <a:ea typeface="Cambria Math" panose="02040503050406030204" pitchFamily="18" charset="0"/>
                              </a:rPr>
                              <m:t>+</m:t>
                            </m:r>
                            <m:sSup>
                              <m:sSupPr>
                                <m:ctrlPr>
                                  <a:rPr lang="fr-CA" sz="1200" b="0" i="1">
                                    <a:latin typeface="Cambria Math" panose="02040503050406030204" pitchFamily="18" charset="0"/>
                                    <a:ea typeface="Cambria Math" panose="02040503050406030204" pitchFamily="18" charset="0"/>
                                  </a:rPr>
                                </m:ctrlPr>
                              </m:sSupPr>
                              <m:e>
                                <m:acc>
                                  <m:accPr>
                                    <m:chr m:val="̅"/>
                                    <m:ctrlPr>
                                      <a:rPr lang="fr-CA" sz="1200" b="0" i="1">
                                        <a:solidFill>
                                          <a:schemeClr val="tx1"/>
                                        </a:solidFill>
                                        <a:effectLst/>
                                        <a:latin typeface="Cambria Math" panose="02040503050406030204" pitchFamily="18" charset="0"/>
                                        <a:ea typeface="+mn-ea"/>
                                        <a:cs typeface="+mn-cs"/>
                                      </a:rPr>
                                    </m:ctrlPr>
                                  </m:accPr>
                                  <m:e>
                                    <m:r>
                                      <a:rPr lang="fr-CA" sz="1200" b="0" i="1">
                                        <a:solidFill>
                                          <a:schemeClr val="tx1"/>
                                        </a:solidFill>
                                        <a:effectLst/>
                                        <a:latin typeface="Cambria Math" panose="02040503050406030204" pitchFamily="18" charset="0"/>
                                        <a:ea typeface="+mn-ea"/>
                                        <a:cs typeface="+mn-cs"/>
                                      </a:rPr>
                                      <m:t>𝜆</m:t>
                                    </m:r>
                                  </m:e>
                                </m:acc>
                              </m:e>
                              <m:sup>
                                <m:r>
                                  <a:rPr lang="fr-CA" sz="1200" b="0" i="1">
                                    <a:latin typeface="Cambria Math" panose="02040503050406030204" pitchFamily="18" charset="0"/>
                                    <a:ea typeface="Cambria Math" panose="02040503050406030204" pitchFamily="18" charset="0"/>
                                  </a:rPr>
                                  <m:t>2</m:t>
                                </m:r>
                              </m:sup>
                            </m:sSup>
                          </m:e>
                        </m:d>
                      </m:num>
                      <m:den>
                        <m:r>
                          <a:rPr lang="fr-CA" sz="1200" b="0" i="1">
                            <a:latin typeface="Cambria Math" panose="02040503050406030204" pitchFamily="18" charset="0"/>
                            <a:ea typeface="Cambria Math" panose="02040503050406030204" pitchFamily="18" charset="0"/>
                          </a:rPr>
                          <m:t>2</m:t>
                        </m:r>
                        <m:sSup>
                          <m:sSupPr>
                            <m:ctrlPr>
                              <a:rPr lang="fr-CA" sz="1200" b="0" i="1">
                                <a:solidFill>
                                  <a:schemeClr val="tx1"/>
                                </a:solidFill>
                                <a:effectLst/>
                                <a:latin typeface="Cambria Math" panose="02040503050406030204" pitchFamily="18" charset="0"/>
                                <a:ea typeface="+mn-ea"/>
                                <a:cs typeface="+mn-cs"/>
                              </a:rPr>
                            </m:ctrlPr>
                          </m:sSupPr>
                          <m:e>
                            <m:acc>
                              <m:accPr>
                                <m:chr m:val="̅"/>
                                <m:ctrlPr>
                                  <a:rPr lang="fr-CA" sz="1200" b="0" i="1">
                                    <a:solidFill>
                                      <a:schemeClr val="tx1"/>
                                    </a:solidFill>
                                    <a:effectLst/>
                                    <a:latin typeface="Cambria Math" panose="02040503050406030204" pitchFamily="18" charset="0"/>
                                    <a:ea typeface="+mn-ea"/>
                                    <a:cs typeface="+mn-cs"/>
                                  </a:rPr>
                                </m:ctrlPr>
                              </m:accPr>
                              <m:e>
                                <m:r>
                                  <a:rPr lang="fr-CA" sz="1200" b="0" i="1">
                                    <a:solidFill>
                                      <a:schemeClr val="tx1"/>
                                    </a:solidFill>
                                    <a:effectLst/>
                                    <a:latin typeface="Cambria Math" panose="02040503050406030204" pitchFamily="18" charset="0"/>
                                    <a:ea typeface="+mn-ea"/>
                                    <a:cs typeface="+mn-cs"/>
                                  </a:rPr>
                                  <m:t>𝜆</m:t>
                                </m:r>
                              </m:e>
                            </m:acc>
                          </m:e>
                          <m:sup>
                            <m:r>
                              <a:rPr lang="fr-CA" sz="1200" b="0" i="1">
                                <a:solidFill>
                                  <a:schemeClr val="tx1"/>
                                </a:solidFill>
                                <a:effectLst/>
                                <a:latin typeface="Cambria Math" panose="02040503050406030204" pitchFamily="18" charset="0"/>
                                <a:ea typeface="+mn-ea"/>
                                <a:cs typeface="+mn-cs"/>
                              </a:rPr>
                              <m:t>2</m:t>
                            </m:r>
                          </m:sup>
                        </m:sSup>
                      </m:den>
                    </m:f>
                  </m:oMath>
                </m:oMathPara>
              </a14:m>
              <a:endParaRPr lang="fr-CA" sz="1200"/>
            </a:p>
            <a:p>
              <a:endParaRPr lang="fr-CA" sz="1200"/>
            </a:p>
          </xdr:txBody>
        </xdr:sp>
      </mc:Choice>
      <mc:Fallback xmlns="">
        <xdr:sp macro="" textlink="">
          <xdr:nvSpPr>
            <xdr:cNvPr id="17" name="ZoneTexte 16">
              <a:extLst>
                <a:ext uri="{FF2B5EF4-FFF2-40B4-BE49-F238E27FC236}">
                  <a16:creationId xmlns:a16="http://schemas.microsoft.com/office/drawing/2014/main" id="{2873D221-828C-4166-86AC-FA1D19A9FB75}"/>
                </a:ext>
              </a:extLst>
            </xdr:cNvPr>
            <xdr:cNvSpPr txBox="1"/>
          </xdr:nvSpPr>
          <xdr:spPr>
            <a:xfrm>
              <a:off x="16153641" y="16768664"/>
              <a:ext cx="1986958" cy="596144"/>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b">
              <a:noAutofit/>
            </a:bodyPr>
            <a:lstStyle/>
            <a:p>
              <a:pPr/>
              <a:r>
                <a:rPr lang="fr-CA" sz="1200" i="0">
                  <a:latin typeface="Cambria Math" panose="02040503050406030204" pitchFamily="18" charset="0"/>
                  <a:ea typeface="Cambria Math" panose="02040503050406030204" pitchFamily="18" charset="0"/>
                </a:rPr>
                <a:t>𝛽</a:t>
              </a:r>
              <a:r>
                <a:rPr lang="fr-CA" sz="1200" b="0" i="0">
                  <a:latin typeface="Cambria Math" panose="02040503050406030204" pitchFamily="18" charset="0"/>
                  <a:ea typeface="Cambria Math" panose="02040503050406030204" pitchFamily="18" charset="0"/>
                </a:rPr>
                <a:t>=[1+𝛼(𝜆 ̅−(𝜆_𝑜 ) ̅ )+</a:t>
              </a:r>
              <a:r>
                <a:rPr lang="fr-CA" sz="1200" b="0" i="0">
                  <a:solidFill>
                    <a:schemeClr val="tx1"/>
                  </a:solidFill>
                  <a:effectLst/>
                  <a:latin typeface="Cambria Math" panose="02040503050406030204" pitchFamily="18" charset="0"/>
                  <a:ea typeface="+mn-ea"/>
                  <a:cs typeface="+mn-cs"/>
                </a:rPr>
                <a:t>𝜆 ̅</a:t>
              </a:r>
              <a:r>
                <a:rPr lang="fr-CA" sz="1200" b="0" i="0">
                  <a:solidFill>
                    <a:schemeClr val="tx1"/>
                  </a:solidFill>
                  <a:effectLst/>
                  <a:latin typeface="Cambria Math" panose="02040503050406030204" pitchFamily="18" charset="0"/>
                  <a:ea typeface="Cambria Math" panose="02040503050406030204" pitchFamily="18" charset="0"/>
                  <a:cs typeface="+mn-cs"/>
                </a:rPr>
                <a:t>^</a:t>
              </a:r>
              <a:r>
                <a:rPr lang="fr-CA" sz="1200" b="0" i="0">
                  <a:latin typeface="Cambria Math" panose="02040503050406030204" pitchFamily="18" charset="0"/>
                  <a:ea typeface="Cambria Math" panose="02040503050406030204" pitchFamily="18" charset="0"/>
                </a:rPr>
                <a:t>2 ]/(2</a:t>
              </a:r>
              <a:r>
                <a:rPr lang="fr-CA" sz="1200" b="0" i="0">
                  <a:solidFill>
                    <a:schemeClr val="tx1"/>
                  </a:solidFill>
                  <a:effectLst/>
                  <a:latin typeface="Cambria Math" panose="02040503050406030204" pitchFamily="18" charset="0"/>
                  <a:ea typeface="+mn-ea"/>
                  <a:cs typeface="+mn-cs"/>
                </a:rPr>
                <a:t>𝜆 ̅^2 </a:t>
              </a:r>
              <a:r>
                <a:rPr lang="fr-CA" sz="1200" b="0" i="0">
                  <a:solidFill>
                    <a:schemeClr val="tx1"/>
                  </a:solidFill>
                  <a:effectLst/>
                  <a:latin typeface="Cambria Math" panose="02040503050406030204" pitchFamily="18" charset="0"/>
                  <a:ea typeface="Cambria Math" panose="02040503050406030204" pitchFamily="18" charset="0"/>
                  <a:cs typeface="+mn-cs"/>
                </a:rPr>
                <a:t>)</a:t>
              </a:r>
              <a:endParaRPr lang="fr-CA" sz="1200"/>
            </a:p>
            <a:p>
              <a:endParaRPr lang="fr-CA" sz="1200"/>
            </a:p>
          </xdr:txBody>
        </xdr:sp>
      </mc:Fallback>
    </mc:AlternateContent>
    <xdr:clientData/>
  </xdr:oneCellAnchor>
  <xdr:oneCellAnchor>
    <xdr:from>
      <xdr:col>13</xdr:col>
      <xdr:colOff>4180</xdr:colOff>
      <xdr:row>84</xdr:row>
      <xdr:rowOff>26225</xdr:rowOff>
    </xdr:from>
    <xdr:ext cx="1979262" cy="766687"/>
    <mc:AlternateContent xmlns:mc="http://schemas.openxmlformats.org/markup-compatibility/2006" xmlns:a14="http://schemas.microsoft.com/office/drawing/2010/main">
      <mc:Choice Requires="a14">
        <xdr:sp macro="" textlink="">
          <xdr:nvSpPr>
            <xdr:cNvPr id="18" name="ZoneTexte 17">
              <a:extLst>
                <a:ext uri="{FF2B5EF4-FFF2-40B4-BE49-F238E27FC236}">
                  <a16:creationId xmlns:a16="http://schemas.microsoft.com/office/drawing/2014/main" id="{740A9E07-A98B-4BAF-A2F8-DAF429D0E54B}"/>
                </a:ext>
              </a:extLst>
            </xdr:cNvPr>
            <xdr:cNvSpPr txBox="1"/>
          </xdr:nvSpPr>
          <xdr:spPr>
            <a:xfrm>
              <a:off x="16163062" y="17384137"/>
              <a:ext cx="1979262" cy="76668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b">
              <a:noAutofit/>
            </a:bodyPr>
            <a:lstStyle/>
            <a:p>
              <a:pPr/>
              <a14:m>
                <m:oMathPara xmlns:m="http://schemas.openxmlformats.org/officeDocument/2006/math">
                  <m:oMathParaPr>
                    <m:jc m:val="center"/>
                  </m:oMathParaPr>
                  <m:oMath xmlns:m="http://schemas.openxmlformats.org/officeDocument/2006/math">
                    <m:acc>
                      <m:accPr>
                        <m:chr m:val="̅"/>
                        <m:ctrlPr>
                          <a:rPr lang="fr-CA" sz="1200" b="0" i="1">
                            <a:latin typeface="Cambria Math" panose="02040503050406030204" pitchFamily="18" charset="0"/>
                            <a:ea typeface="Cambria Math" panose="02040503050406030204" pitchFamily="18" charset="0"/>
                          </a:rPr>
                        </m:ctrlPr>
                      </m:accPr>
                      <m:e>
                        <m:r>
                          <a:rPr lang="fr-CA" sz="1200" b="0" i="1">
                            <a:latin typeface="Cambria Math" panose="02040503050406030204" pitchFamily="18" charset="0"/>
                            <a:ea typeface="Cambria Math" panose="02040503050406030204" pitchFamily="18" charset="0"/>
                          </a:rPr>
                          <m:t>𝐹</m:t>
                        </m:r>
                      </m:e>
                    </m:acc>
                    <m:r>
                      <a:rPr lang="fr-CA" sz="1200" b="0" i="1">
                        <a:latin typeface="Cambria Math" panose="02040503050406030204" pitchFamily="18" charset="0"/>
                        <a:ea typeface="Cambria Math" panose="02040503050406030204" pitchFamily="18" charset="0"/>
                      </a:rPr>
                      <m:t>=</m:t>
                    </m:r>
                    <m:r>
                      <a:rPr lang="fr-CA" sz="1200" i="1">
                        <a:latin typeface="Cambria Math" panose="02040503050406030204" pitchFamily="18" charset="0"/>
                        <a:ea typeface="Cambria Math" panose="02040503050406030204" pitchFamily="18" charset="0"/>
                      </a:rPr>
                      <m:t>𝛽</m:t>
                    </m:r>
                    <m:r>
                      <a:rPr lang="fr-CA" sz="1200" b="0" i="1">
                        <a:latin typeface="Cambria Math" panose="02040503050406030204" pitchFamily="18" charset="0"/>
                        <a:ea typeface="Cambria Math" panose="02040503050406030204" pitchFamily="18" charset="0"/>
                      </a:rPr>
                      <m:t>−</m:t>
                    </m:r>
                    <m:rad>
                      <m:radPr>
                        <m:degHide m:val="on"/>
                        <m:ctrlPr>
                          <a:rPr lang="fr-CA" sz="1200" b="0" i="1">
                            <a:latin typeface="Cambria Math" panose="02040503050406030204" pitchFamily="18" charset="0"/>
                            <a:ea typeface="Cambria Math" panose="02040503050406030204" pitchFamily="18" charset="0"/>
                          </a:rPr>
                        </m:ctrlPr>
                      </m:radPr>
                      <m:deg/>
                      <m:e>
                        <m:sSup>
                          <m:sSupPr>
                            <m:ctrlPr>
                              <a:rPr lang="fr-CA" sz="1200" b="0" i="1">
                                <a:latin typeface="Cambria Math" panose="02040503050406030204" pitchFamily="18" charset="0"/>
                                <a:ea typeface="Cambria Math" panose="02040503050406030204" pitchFamily="18" charset="0"/>
                              </a:rPr>
                            </m:ctrlPr>
                          </m:sSupPr>
                          <m:e>
                            <m:r>
                              <a:rPr lang="fr-CA" sz="1200" b="0" i="1">
                                <a:latin typeface="Cambria Math" panose="02040503050406030204" pitchFamily="18" charset="0"/>
                                <a:ea typeface="Cambria Math" panose="02040503050406030204" pitchFamily="18" charset="0"/>
                              </a:rPr>
                              <m:t>𝛽</m:t>
                            </m:r>
                          </m:e>
                          <m:sup>
                            <m:r>
                              <a:rPr lang="fr-CA" sz="1200" b="0" i="1">
                                <a:latin typeface="Cambria Math" panose="02040503050406030204" pitchFamily="18" charset="0"/>
                                <a:ea typeface="Cambria Math" panose="02040503050406030204" pitchFamily="18" charset="0"/>
                              </a:rPr>
                              <m:t>2</m:t>
                            </m:r>
                          </m:sup>
                        </m:sSup>
                        <m:r>
                          <a:rPr lang="fr-CA" sz="1200" b="0" i="1">
                            <a:latin typeface="Cambria Math" panose="02040503050406030204" pitchFamily="18" charset="0"/>
                            <a:ea typeface="Cambria Math" panose="02040503050406030204" pitchFamily="18" charset="0"/>
                          </a:rPr>
                          <m:t>−</m:t>
                        </m:r>
                        <m:f>
                          <m:fPr>
                            <m:ctrlPr>
                              <a:rPr lang="fr-CA" sz="1200" b="0" i="1">
                                <a:latin typeface="Cambria Math" panose="02040503050406030204" pitchFamily="18" charset="0"/>
                                <a:ea typeface="Cambria Math" panose="02040503050406030204" pitchFamily="18" charset="0"/>
                              </a:rPr>
                            </m:ctrlPr>
                          </m:fPr>
                          <m:num>
                            <m:r>
                              <a:rPr lang="fr-CA" sz="1200" b="0" i="1">
                                <a:latin typeface="Cambria Math" panose="02040503050406030204" pitchFamily="18" charset="0"/>
                                <a:ea typeface="Cambria Math" panose="02040503050406030204" pitchFamily="18" charset="0"/>
                              </a:rPr>
                              <m:t>1</m:t>
                            </m:r>
                          </m:num>
                          <m:den>
                            <m:sSup>
                              <m:sSupPr>
                                <m:ctrlPr>
                                  <a:rPr lang="fr-CA" sz="1100" b="0" i="1">
                                    <a:solidFill>
                                      <a:schemeClr val="tx1"/>
                                    </a:solidFill>
                                    <a:effectLst/>
                                    <a:latin typeface="Cambria Math" panose="02040503050406030204" pitchFamily="18" charset="0"/>
                                    <a:ea typeface="+mn-ea"/>
                                    <a:cs typeface="+mn-cs"/>
                                  </a:rPr>
                                </m:ctrlPr>
                              </m:sSupPr>
                              <m:e>
                                <m:acc>
                                  <m:accPr>
                                    <m:chr m:val="̅"/>
                                    <m:ctrlPr>
                                      <a:rPr lang="fr-CA" sz="1100" b="0" i="1">
                                        <a:solidFill>
                                          <a:schemeClr val="tx1"/>
                                        </a:solidFill>
                                        <a:effectLst/>
                                        <a:latin typeface="Cambria Math" panose="02040503050406030204" pitchFamily="18" charset="0"/>
                                        <a:ea typeface="+mn-ea"/>
                                        <a:cs typeface="+mn-cs"/>
                                      </a:rPr>
                                    </m:ctrlPr>
                                  </m:accPr>
                                  <m:e>
                                    <m:r>
                                      <a:rPr lang="fr-CA" sz="1100" b="0" i="1">
                                        <a:solidFill>
                                          <a:schemeClr val="tx1"/>
                                        </a:solidFill>
                                        <a:effectLst/>
                                        <a:latin typeface="Cambria Math" panose="02040503050406030204" pitchFamily="18" charset="0"/>
                                        <a:ea typeface="+mn-ea"/>
                                        <a:cs typeface="+mn-cs"/>
                                      </a:rPr>
                                      <m:t>𝜆</m:t>
                                    </m:r>
                                  </m:e>
                                </m:acc>
                              </m:e>
                              <m:sup>
                                <m:r>
                                  <a:rPr lang="fr-CA" sz="1100" b="0" i="1">
                                    <a:solidFill>
                                      <a:schemeClr val="tx1"/>
                                    </a:solidFill>
                                    <a:effectLst/>
                                    <a:latin typeface="Cambria Math" panose="02040503050406030204" pitchFamily="18" charset="0"/>
                                    <a:ea typeface="+mn-ea"/>
                                    <a:cs typeface="+mn-cs"/>
                                  </a:rPr>
                                  <m:t>2</m:t>
                                </m:r>
                              </m:sup>
                            </m:sSup>
                          </m:den>
                        </m:f>
                      </m:e>
                    </m:rad>
                  </m:oMath>
                </m:oMathPara>
              </a14:m>
              <a:endParaRPr lang="fr-CA" sz="1200"/>
            </a:p>
            <a:p>
              <a:endParaRPr lang="fr-CA" sz="1200"/>
            </a:p>
          </xdr:txBody>
        </xdr:sp>
      </mc:Choice>
      <mc:Fallback xmlns="">
        <xdr:sp macro="" textlink="">
          <xdr:nvSpPr>
            <xdr:cNvPr id="18" name="ZoneTexte 17">
              <a:extLst>
                <a:ext uri="{FF2B5EF4-FFF2-40B4-BE49-F238E27FC236}">
                  <a16:creationId xmlns:a16="http://schemas.microsoft.com/office/drawing/2014/main" id="{740A9E07-A98B-4BAF-A2F8-DAF429D0E54B}"/>
                </a:ext>
              </a:extLst>
            </xdr:cNvPr>
            <xdr:cNvSpPr txBox="1"/>
          </xdr:nvSpPr>
          <xdr:spPr>
            <a:xfrm>
              <a:off x="16163062" y="17384137"/>
              <a:ext cx="1979262" cy="76668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b">
              <a:noAutofit/>
            </a:bodyPr>
            <a:lstStyle/>
            <a:p>
              <a:pPr/>
              <a:r>
                <a:rPr lang="fr-CA" sz="1200" b="0" i="0">
                  <a:latin typeface="Cambria Math" panose="02040503050406030204" pitchFamily="18" charset="0"/>
                  <a:ea typeface="Cambria Math" panose="02040503050406030204" pitchFamily="18" charset="0"/>
                </a:rPr>
                <a:t>𝐹 ̅=</a:t>
              </a:r>
              <a:r>
                <a:rPr lang="fr-CA" sz="1200" i="0">
                  <a:latin typeface="Cambria Math" panose="02040503050406030204" pitchFamily="18" charset="0"/>
                  <a:ea typeface="Cambria Math" panose="02040503050406030204" pitchFamily="18" charset="0"/>
                </a:rPr>
                <a:t>𝛽</a:t>
              </a:r>
              <a:r>
                <a:rPr lang="fr-CA" sz="1200" b="0" i="0">
                  <a:latin typeface="Cambria Math" panose="02040503050406030204" pitchFamily="18" charset="0"/>
                  <a:ea typeface="Cambria Math" panose="02040503050406030204" pitchFamily="18" charset="0"/>
                </a:rPr>
                <a:t>−√(𝛽^2−1/</a:t>
              </a:r>
              <a:r>
                <a:rPr lang="fr-CA" sz="1100" b="0" i="0">
                  <a:solidFill>
                    <a:schemeClr val="tx1"/>
                  </a:solidFill>
                  <a:effectLst/>
                  <a:latin typeface="Cambria Math" panose="02040503050406030204" pitchFamily="18" charset="0"/>
                  <a:ea typeface="+mn-ea"/>
                  <a:cs typeface="+mn-cs"/>
                </a:rPr>
                <a:t>𝜆 ̅^2 </a:t>
              </a:r>
              <a:r>
                <a:rPr lang="fr-CA" sz="1200" b="0" i="0">
                  <a:solidFill>
                    <a:schemeClr val="tx1"/>
                  </a:solidFill>
                  <a:effectLst/>
                  <a:latin typeface="Cambria Math" panose="02040503050406030204" pitchFamily="18" charset="0"/>
                  <a:ea typeface="Cambria Math" panose="02040503050406030204" pitchFamily="18" charset="0"/>
                  <a:cs typeface="+mn-cs"/>
                </a:rPr>
                <a:t>)</a:t>
              </a:r>
              <a:endParaRPr lang="fr-CA" sz="1200"/>
            </a:p>
            <a:p>
              <a:endParaRPr lang="fr-CA" sz="1200"/>
            </a:p>
          </xdr:txBody>
        </xdr:sp>
      </mc:Fallback>
    </mc:AlternateContent>
    <xdr:clientData/>
  </xdr:oneCellAnchor>
  <xdr:oneCellAnchor>
    <xdr:from>
      <xdr:col>13</xdr:col>
      <xdr:colOff>0</xdr:colOff>
      <xdr:row>88</xdr:row>
      <xdr:rowOff>1</xdr:rowOff>
    </xdr:from>
    <xdr:ext cx="1983442" cy="201705"/>
    <mc:AlternateContent xmlns:mc="http://schemas.openxmlformats.org/markup-compatibility/2006" xmlns:a14="http://schemas.microsoft.com/office/drawing/2010/main">
      <mc:Choice Requires="a14">
        <xdr:sp macro="" textlink="">
          <xdr:nvSpPr>
            <xdr:cNvPr id="19" name="ZoneTexte 18">
              <a:extLst>
                <a:ext uri="{FF2B5EF4-FFF2-40B4-BE49-F238E27FC236}">
                  <a16:creationId xmlns:a16="http://schemas.microsoft.com/office/drawing/2014/main" id="{3E2B5889-82EE-460A-8196-9101B9FB6D48}"/>
                </a:ext>
              </a:extLst>
            </xdr:cNvPr>
            <xdr:cNvSpPr txBox="1"/>
          </xdr:nvSpPr>
          <xdr:spPr>
            <a:xfrm>
              <a:off x="16158882" y="18164736"/>
              <a:ext cx="1983442" cy="201705"/>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
                  </m:oMathParaPr>
                  <m:oMath xmlns:m="http://schemas.openxmlformats.org/officeDocument/2006/math">
                    <m:r>
                      <m:rPr>
                        <m:nor/>
                      </m:rPr>
                      <a:rPr lang="fr-CA" sz="1100">
                        <a:solidFill>
                          <a:schemeClr val="tx1"/>
                        </a:solidFill>
                        <a:effectLst/>
                        <a:latin typeface="+mn-lt"/>
                        <a:ea typeface="+mn-ea"/>
                        <a:cs typeface="+mn-cs"/>
                      </a:rPr>
                      <m:t> </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𝑀</m:t>
                        </m:r>
                      </m:e>
                      <m:sub>
                        <m:r>
                          <a:rPr lang="fr-FR" sz="1100" i="1">
                            <a:solidFill>
                              <a:schemeClr val="tx1"/>
                            </a:solidFill>
                            <a:effectLst/>
                            <a:latin typeface="Cambria Math" panose="02040503050406030204" pitchFamily="18" charset="0"/>
                            <a:ea typeface="+mn-ea"/>
                            <a:cs typeface="+mn-cs"/>
                          </a:rPr>
                          <m:t>𝑟</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𝜙</m:t>
                        </m:r>
                      </m:e>
                      <m:sub>
                        <m:r>
                          <a:rPr lang="fr-FR" sz="1100" i="1">
                            <a:solidFill>
                              <a:schemeClr val="tx1"/>
                            </a:solidFill>
                            <a:effectLst/>
                            <a:latin typeface="Cambria Math" panose="02040503050406030204" pitchFamily="18" charset="0"/>
                            <a:ea typeface="+mn-ea"/>
                            <a:cs typeface="+mn-cs"/>
                          </a:rPr>
                          <m:t>𝑦</m:t>
                        </m:r>
                      </m:sub>
                    </m:sSub>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𝑆</m:t>
                    </m:r>
                    <m:r>
                      <a:rPr lang="fr-FR" sz="1100" i="1">
                        <a:solidFill>
                          <a:schemeClr val="tx1"/>
                        </a:solidFill>
                        <a:effectLst/>
                        <a:latin typeface="Cambria Math" panose="02040503050406030204" pitchFamily="18" charset="0"/>
                        <a:ea typeface="+mn-ea"/>
                        <a:cs typeface="+mn-cs"/>
                      </a:rPr>
                      <m:t>∙</m:t>
                    </m:r>
                    <m:acc>
                      <m:accPr>
                        <m:chr m:val="̅"/>
                        <m:ctrlPr>
                          <a:rPr lang="fr-CA" sz="1100" i="1">
                            <a:solidFill>
                              <a:schemeClr val="tx1"/>
                            </a:solidFill>
                            <a:effectLst/>
                            <a:latin typeface="Cambria Math" panose="02040503050406030204" pitchFamily="18" charset="0"/>
                            <a:ea typeface="+mn-ea"/>
                            <a:cs typeface="+mn-cs"/>
                          </a:rPr>
                        </m:ctrlPr>
                      </m:accPr>
                      <m:e>
                        <m:r>
                          <a:rPr lang="fr-FR" sz="1100" i="1">
                            <a:solidFill>
                              <a:schemeClr val="tx1"/>
                            </a:solidFill>
                            <a:effectLst/>
                            <a:latin typeface="Cambria Math" panose="02040503050406030204" pitchFamily="18" charset="0"/>
                            <a:ea typeface="+mn-ea"/>
                            <a:cs typeface="+mn-cs"/>
                          </a:rPr>
                          <m:t>𝐹</m:t>
                        </m:r>
                      </m:e>
                    </m:acc>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𝑦</m:t>
                        </m:r>
                      </m:sub>
                    </m:sSub>
                  </m:oMath>
                </m:oMathPara>
              </a14:m>
              <a:endParaRPr lang="fr-CA" sz="1200"/>
            </a:p>
            <a:p>
              <a:endParaRPr lang="fr-CA" sz="1200"/>
            </a:p>
          </xdr:txBody>
        </xdr:sp>
      </mc:Choice>
      <mc:Fallback xmlns="">
        <xdr:sp macro="" textlink="">
          <xdr:nvSpPr>
            <xdr:cNvPr id="19" name="ZoneTexte 18">
              <a:extLst>
                <a:ext uri="{FF2B5EF4-FFF2-40B4-BE49-F238E27FC236}">
                  <a16:creationId xmlns:a16="http://schemas.microsoft.com/office/drawing/2014/main" id="{3E2B5889-82EE-460A-8196-9101B9FB6D48}"/>
                </a:ext>
              </a:extLst>
            </xdr:cNvPr>
            <xdr:cNvSpPr txBox="1"/>
          </xdr:nvSpPr>
          <xdr:spPr>
            <a:xfrm>
              <a:off x="16158882" y="18164736"/>
              <a:ext cx="1983442" cy="201705"/>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fr-CA" sz="1100" i="0">
                  <a:solidFill>
                    <a:schemeClr val="tx1"/>
                  </a:solidFill>
                  <a:effectLst/>
                  <a:latin typeface="Cambria Math" panose="02040503050406030204" pitchFamily="18" charset="0"/>
                  <a:ea typeface="+mn-ea"/>
                  <a:cs typeface="+mn-cs"/>
                </a:rPr>
                <a:t>" " </a:t>
              </a:r>
              <a:r>
                <a:rPr lang="fr-FR" sz="1100" i="0">
                  <a:solidFill>
                    <a:schemeClr val="tx1"/>
                  </a:solidFill>
                  <a:effectLst/>
                  <a:latin typeface="Cambria Math" panose="02040503050406030204" pitchFamily="18" charset="0"/>
                  <a:ea typeface="+mn-ea"/>
                  <a:cs typeface="+mn-cs"/>
                </a:rPr>
                <a:t>𝑀</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𝑟=𝜙</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𝑦∙𝑆∙𝐹</a:t>
              </a:r>
              <a:r>
                <a:rPr lang="fr-CA" sz="1100" i="0">
                  <a:solidFill>
                    <a:schemeClr val="tx1"/>
                  </a:solidFill>
                  <a:effectLst/>
                  <a:latin typeface="Cambria Math" panose="02040503050406030204" pitchFamily="18" charset="0"/>
                  <a:ea typeface="+mn-ea"/>
                  <a:cs typeface="+mn-cs"/>
                </a:rPr>
                <a:t> ̅</a:t>
              </a:r>
              <a:r>
                <a:rPr lang="fr-FR" sz="1100" i="0">
                  <a:solidFill>
                    <a:schemeClr val="tx1"/>
                  </a:solidFill>
                  <a:effectLst/>
                  <a:latin typeface="Cambria Math" panose="02040503050406030204" pitchFamily="18" charset="0"/>
                  <a:ea typeface="+mn-ea"/>
                  <a:cs typeface="+mn-cs"/>
                </a:rPr>
                <a:t>∙𝐹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𝑦</a:t>
              </a:r>
              <a:endParaRPr lang="fr-CA" sz="1200"/>
            </a:p>
            <a:p>
              <a:endParaRPr lang="fr-CA" sz="1200"/>
            </a:p>
          </xdr:txBody>
        </xdr:sp>
      </mc:Fallback>
    </mc:AlternateContent>
    <xdr:clientData/>
  </xdr:oneCellAnchor>
  <xdr:twoCellAnchor editAs="oneCell">
    <xdr:from>
      <xdr:col>7</xdr:col>
      <xdr:colOff>11206</xdr:colOff>
      <xdr:row>100</xdr:row>
      <xdr:rowOff>2801</xdr:rowOff>
    </xdr:from>
    <xdr:to>
      <xdr:col>12</xdr:col>
      <xdr:colOff>291748</xdr:colOff>
      <xdr:row>106</xdr:row>
      <xdr:rowOff>33618</xdr:rowOff>
    </xdr:to>
    <xdr:pic>
      <xdr:nvPicPr>
        <xdr:cNvPr id="20" name="Image 19">
          <a:extLst>
            <a:ext uri="{FF2B5EF4-FFF2-40B4-BE49-F238E27FC236}">
              <a16:creationId xmlns:a16="http://schemas.microsoft.com/office/drawing/2014/main" id="{E544B7C5-9D6D-4D54-8347-95499C1310A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68956" y="21157826"/>
          <a:ext cx="6119367" cy="1230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78440</xdr:colOff>
      <xdr:row>96</xdr:row>
      <xdr:rowOff>11206</xdr:rowOff>
    </xdr:from>
    <xdr:ext cx="1992786" cy="394137"/>
    <mc:AlternateContent xmlns:mc="http://schemas.openxmlformats.org/markup-compatibility/2006" xmlns:a14="http://schemas.microsoft.com/office/drawing/2010/main">
      <mc:Choice Requires="a14">
        <xdr:sp macro="" textlink="">
          <xdr:nvSpPr>
            <xdr:cNvPr id="21" name="ZoneTexte 20">
              <a:extLst>
                <a:ext uri="{FF2B5EF4-FFF2-40B4-BE49-F238E27FC236}">
                  <a16:creationId xmlns:a16="http://schemas.microsoft.com/office/drawing/2014/main" id="{21BBEC01-E515-4C91-ADD7-043D10CD9E40}"/>
                </a:ext>
              </a:extLst>
            </xdr:cNvPr>
            <xdr:cNvSpPr txBox="1"/>
          </xdr:nvSpPr>
          <xdr:spPr>
            <a:xfrm>
              <a:off x="4936190" y="20366131"/>
              <a:ext cx="1992786"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FR" sz="1100" i="1">
                            <a:solidFill>
                              <a:schemeClr val="tx1"/>
                            </a:solidFill>
                            <a:effectLst/>
                            <a:latin typeface="Cambria Math" panose="02040503050406030204" pitchFamily="18" charset="0"/>
                            <a:ea typeface="+mn-ea"/>
                            <a:cs typeface="+mn-cs"/>
                          </a:rPr>
                          <m:t>𝑟</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𝜙</m:t>
                        </m:r>
                      </m:e>
                      <m:sub>
                        <m:r>
                          <a:rPr lang="fr-FR" sz="1100" i="1">
                            <a:solidFill>
                              <a:schemeClr val="tx1"/>
                            </a:solidFill>
                            <a:effectLst/>
                            <a:latin typeface="Cambria Math" panose="02040503050406030204" pitchFamily="18" charset="0"/>
                            <a:ea typeface="+mn-ea"/>
                            <a:cs typeface="+mn-cs"/>
                          </a:rPr>
                          <m:t>𝑦</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h</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𝑤</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𝑠𝑐</m:t>
                        </m:r>
                      </m:sub>
                    </m:sSub>
                  </m:oMath>
                </m:oMathPara>
              </a14:m>
              <a:endParaRPr lang="fr-CA" sz="1200"/>
            </a:p>
          </xdr:txBody>
        </xdr:sp>
      </mc:Choice>
      <mc:Fallback xmlns="">
        <xdr:sp macro="" textlink="">
          <xdr:nvSpPr>
            <xdr:cNvPr id="21" name="ZoneTexte 20">
              <a:extLst>
                <a:ext uri="{FF2B5EF4-FFF2-40B4-BE49-F238E27FC236}">
                  <a16:creationId xmlns:a16="http://schemas.microsoft.com/office/drawing/2014/main" id="{21BBEC01-E515-4C91-ADD7-043D10CD9E40}"/>
                </a:ext>
              </a:extLst>
            </xdr:cNvPr>
            <xdr:cNvSpPr txBox="1"/>
          </xdr:nvSpPr>
          <xdr:spPr>
            <a:xfrm>
              <a:off x="4936190" y="20366131"/>
              <a:ext cx="1992786"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𝑟=𝜙</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𝑦∙</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ℎ∙𝑤∙𝐹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𝑠𝑐</a:t>
              </a:r>
              <a:endParaRPr lang="fr-CA" sz="1200"/>
            </a:p>
          </xdr:txBody>
        </xdr:sp>
      </mc:Fallback>
    </mc:AlternateContent>
    <xdr:clientData/>
  </xdr:oneCellAnchor>
  <xdr:oneCellAnchor>
    <xdr:from>
      <xdr:col>6</xdr:col>
      <xdr:colOff>241484</xdr:colOff>
      <xdr:row>110</xdr:row>
      <xdr:rowOff>8965</xdr:rowOff>
    </xdr:from>
    <xdr:ext cx="3030633" cy="394137"/>
    <mc:AlternateContent xmlns:mc="http://schemas.openxmlformats.org/markup-compatibility/2006" xmlns:a14="http://schemas.microsoft.com/office/drawing/2010/main">
      <mc:Choice Requires="a14">
        <xdr:sp macro="" textlink="">
          <xdr:nvSpPr>
            <xdr:cNvPr id="22" name="ZoneTexte 21">
              <a:extLst>
                <a:ext uri="{FF2B5EF4-FFF2-40B4-BE49-F238E27FC236}">
                  <a16:creationId xmlns:a16="http://schemas.microsoft.com/office/drawing/2014/main" id="{ABAAAD5E-8F8D-472F-9AB9-CE6D47E5A7FF}"/>
                </a:ext>
              </a:extLst>
            </xdr:cNvPr>
            <xdr:cNvSpPr txBox="1"/>
          </xdr:nvSpPr>
          <xdr:spPr>
            <a:xfrm>
              <a:off x="4851584" y="23202340"/>
              <a:ext cx="303063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FR" sz="1100" i="1">
                            <a:solidFill>
                              <a:schemeClr val="tx1"/>
                            </a:solidFill>
                            <a:effectLst/>
                            <a:latin typeface="Cambria Math" panose="02040503050406030204" pitchFamily="18" charset="0"/>
                            <a:ea typeface="+mn-ea"/>
                            <a:cs typeface="+mn-cs"/>
                          </a:rPr>
                          <m:t>𝑟</m:t>
                        </m:r>
                      </m:sub>
                    </m:sSub>
                    <m:r>
                      <a:rPr lang="fr-CA" sz="1100" b="0" i="1">
                        <a:solidFill>
                          <a:schemeClr val="tx1"/>
                        </a:solidFill>
                        <a:effectLst/>
                        <a:latin typeface="Cambria Math" panose="02040503050406030204" pitchFamily="18" charset="0"/>
                        <a:ea typeface="+mn-ea"/>
                        <a:cs typeface="+mn-cs"/>
                      </a:rPr>
                      <m:t>=70,6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&gt; </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CA" sz="1100" b="0" i="1">
                            <a:solidFill>
                              <a:schemeClr val="tx1"/>
                            </a:solidFill>
                            <a:effectLst/>
                            <a:latin typeface="Cambria Math" panose="02040503050406030204" pitchFamily="18" charset="0"/>
                            <a:ea typeface="+mn-ea"/>
                            <a:cs typeface="+mn-cs"/>
                          </a:rPr>
                          <m:t>𝑓</m:t>
                        </m:r>
                      </m:sub>
                    </m:sSub>
                    <m:r>
                      <a:rPr lang="fr-CA" sz="1100" b="0" i="1">
                        <a:solidFill>
                          <a:schemeClr val="tx1"/>
                        </a:solidFill>
                        <a:effectLst/>
                        <a:latin typeface="Cambria Math" panose="02040503050406030204" pitchFamily="18" charset="0"/>
                        <a:ea typeface="+mn-ea"/>
                        <a:cs typeface="+mn-cs"/>
                      </a:rPr>
                      <m:t>=70,45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  </m:t>
                    </m:r>
                    <m:r>
                      <a:rPr lang="fr-CA" sz="1100" b="0" i="1">
                        <a:solidFill>
                          <a:schemeClr val="tx1"/>
                        </a:solidFill>
                        <a:effectLst/>
                        <a:latin typeface="Cambria Math" panose="02040503050406030204" pitchFamily="18" charset="0"/>
                        <a:ea typeface="+mn-ea"/>
                        <a:cs typeface="+mn-cs"/>
                      </a:rPr>
                      <m:t>𝑂𝐾</m:t>
                    </m:r>
                  </m:oMath>
                </m:oMathPara>
              </a14:m>
              <a:endParaRPr lang="fr-CA" sz="1200"/>
            </a:p>
          </xdr:txBody>
        </xdr:sp>
      </mc:Choice>
      <mc:Fallback xmlns="">
        <xdr:sp macro="" textlink="">
          <xdr:nvSpPr>
            <xdr:cNvPr id="22" name="ZoneTexte 21">
              <a:extLst>
                <a:ext uri="{FF2B5EF4-FFF2-40B4-BE49-F238E27FC236}">
                  <a16:creationId xmlns:a16="http://schemas.microsoft.com/office/drawing/2014/main" id="{ABAAAD5E-8F8D-472F-9AB9-CE6D47E5A7FF}"/>
                </a:ext>
              </a:extLst>
            </xdr:cNvPr>
            <xdr:cNvSpPr txBox="1"/>
          </xdr:nvSpPr>
          <xdr:spPr>
            <a:xfrm>
              <a:off x="4851584" y="23202340"/>
              <a:ext cx="303063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𝑟</a:t>
              </a:r>
              <a:r>
                <a:rPr lang="fr-CA" sz="1100" b="0" i="0">
                  <a:solidFill>
                    <a:schemeClr val="tx1"/>
                  </a:solidFill>
                  <a:effectLst/>
                  <a:latin typeface="Cambria Math" panose="02040503050406030204" pitchFamily="18" charset="0"/>
                  <a:ea typeface="+mn-ea"/>
                  <a:cs typeface="+mn-cs"/>
                </a:rPr>
                <a:t>=70,6 𝑘𝑁 &gt; </a:t>
              </a: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CA" sz="1100" b="0" i="0">
                  <a:solidFill>
                    <a:schemeClr val="tx1"/>
                  </a:solidFill>
                  <a:effectLst/>
                  <a:latin typeface="Cambria Math" panose="02040503050406030204" pitchFamily="18" charset="0"/>
                  <a:ea typeface="+mn-ea"/>
                  <a:cs typeface="+mn-cs"/>
                </a:rPr>
                <a:t>𝑓=70,45 𝑘𝑁  →  𝑂𝐾</a:t>
              </a:r>
              <a:endParaRPr lang="fr-CA" sz="1200"/>
            </a:p>
          </xdr:txBody>
        </xdr:sp>
      </mc:Fallback>
    </mc:AlternateContent>
    <xdr:clientData/>
  </xdr:oneCellAnchor>
  <xdr:oneCellAnchor>
    <xdr:from>
      <xdr:col>7</xdr:col>
      <xdr:colOff>0</xdr:colOff>
      <xdr:row>88</xdr:row>
      <xdr:rowOff>0</xdr:rowOff>
    </xdr:from>
    <xdr:ext cx="3025588" cy="394137"/>
    <mc:AlternateContent xmlns:mc="http://schemas.openxmlformats.org/markup-compatibility/2006" xmlns:a14="http://schemas.microsoft.com/office/drawing/2010/main">
      <mc:Choice Requires="a14">
        <xdr:sp macro="" textlink="">
          <xdr:nvSpPr>
            <xdr:cNvPr id="23" name="ZoneTexte 22">
              <a:extLst>
                <a:ext uri="{FF2B5EF4-FFF2-40B4-BE49-F238E27FC236}">
                  <a16:creationId xmlns:a16="http://schemas.microsoft.com/office/drawing/2014/main" id="{013782E2-6DA1-4741-BDFC-B3919E7B296F}"/>
                </a:ext>
              </a:extLst>
            </xdr:cNvPr>
            <xdr:cNvSpPr txBox="1"/>
          </xdr:nvSpPr>
          <xdr:spPr>
            <a:xfrm>
              <a:off x="4857750" y="18754725"/>
              <a:ext cx="3025588"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𝑀</m:t>
                        </m:r>
                      </m:e>
                      <m:sub>
                        <m:r>
                          <a:rPr lang="fr-FR" sz="1100" i="1">
                            <a:solidFill>
                              <a:schemeClr val="tx1"/>
                            </a:solidFill>
                            <a:effectLst/>
                            <a:latin typeface="Cambria Math" panose="02040503050406030204" pitchFamily="18" charset="0"/>
                            <a:ea typeface="+mn-ea"/>
                            <a:cs typeface="+mn-cs"/>
                          </a:rPr>
                          <m:t>𝑟</m:t>
                        </m:r>
                      </m:sub>
                    </m:sSub>
                    <m:r>
                      <a:rPr lang="fr-CA" sz="1100" b="0" i="1">
                        <a:solidFill>
                          <a:schemeClr val="tx1"/>
                        </a:solidFill>
                        <a:effectLst/>
                        <a:latin typeface="Cambria Math" panose="02040503050406030204" pitchFamily="18" charset="0"/>
                        <a:ea typeface="+mn-ea"/>
                        <a:cs typeface="+mn-cs"/>
                      </a:rPr>
                      <m:t>=17,1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Cambria Math" panose="02040503050406030204" pitchFamily="18" charset="0"/>
                        <a:cs typeface="+mn-cs"/>
                      </a:rPr>
                      <m:t>∙</m:t>
                    </m:r>
                    <m:r>
                      <a:rPr lang="fr-CA" sz="1100" b="0" i="1">
                        <a:solidFill>
                          <a:schemeClr val="tx1"/>
                        </a:solidFill>
                        <a:effectLst/>
                        <a:latin typeface="Cambria Math" panose="02040503050406030204" pitchFamily="18" charset="0"/>
                        <a:ea typeface="Cambria Math" panose="02040503050406030204" pitchFamily="18" charset="0"/>
                        <a:cs typeface="+mn-cs"/>
                      </a:rPr>
                      <m:t>𝑚</m:t>
                    </m:r>
                    <m:r>
                      <a:rPr lang="fr-CA" sz="1100" b="0" i="1">
                        <a:solidFill>
                          <a:schemeClr val="tx1"/>
                        </a:solidFill>
                        <a:effectLst/>
                        <a:latin typeface="Cambria Math" panose="02040503050406030204" pitchFamily="18" charset="0"/>
                        <a:ea typeface="+mn-ea"/>
                        <a:cs typeface="+mn-cs"/>
                      </a:rPr>
                      <m:t> </m:t>
                    </m:r>
                    <m:r>
                      <a:rPr lang="fr-CA" sz="1100" b="0" i="1">
                        <a:solidFill>
                          <a:schemeClr val="tx1"/>
                        </a:solidFill>
                        <a:effectLst/>
                        <a:latin typeface="Cambria Math" panose="02040503050406030204" pitchFamily="18" charset="0"/>
                        <a:ea typeface="Cambria Math" panose="02040503050406030204" pitchFamily="18" charset="0"/>
                        <a:cs typeface="+mn-cs"/>
                      </a:rPr>
                      <m:t>&gt; </m:t>
                    </m:r>
                    <m:sSub>
                      <m:sSubPr>
                        <m:ctrlPr>
                          <a:rPr lang="fr-CA"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𝑀</m:t>
                        </m:r>
                      </m:e>
                      <m:sub>
                        <m:r>
                          <a:rPr lang="fr-CA" sz="1100" b="0" i="1">
                            <a:solidFill>
                              <a:schemeClr val="tx1"/>
                            </a:solidFill>
                            <a:effectLst/>
                            <a:latin typeface="Cambria Math" panose="02040503050406030204" pitchFamily="18" charset="0"/>
                            <a:ea typeface="+mn-ea"/>
                            <a:cs typeface="+mn-cs"/>
                          </a:rPr>
                          <m:t>𝑓</m:t>
                        </m:r>
                      </m:sub>
                    </m:sSub>
                    <m:r>
                      <a:rPr lang="fr-CA" sz="1100" b="0" i="1">
                        <a:solidFill>
                          <a:schemeClr val="tx1"/>
                        </a:solidFill>
                        <a:effectLst/>
                        <a:latin typeface="Cambria Math" panose="02040503050406030204" pitchFamily="18" charset="0"/>
                        <a:ea typeface="+mn-ea"/>
                        <a:cs typeface="+mn-cs"/>
                      </a:rPr>
                      <m:t>=15,2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m:t>
                    </m:r>
                    <m:r>
                      <a:rPr lang="fr-CA" sz="1100" b="0" i="1">
                        <a:solidFill>
                          <a:schemeClr val="tx1"/>
                        </a:solidFill>
                        <a:effectLst/>
                        <a:latin typeface="Cambria Math" panose="02040503050406030204" pitchFamily="18" charset="0"/>
                        <a:ea typeface="+mn-ea"/>
                        <a:cs typeface="+mn-cs"/>
                      </a:rPr>
                      <m:t>𝑚</m:t>
                    </m:r>
                    <m:r>
                      <a:rPr lang="fr-CA" sz="1100" b="0" i="1">
                        <a:solidFill>
                          <a:schemeClr val="tx1"/>
                        </a:solidFill>
                        <a:effectLst/>
                        <a:latin typeface="Cambria Math" panose="02040503050406030204" pitchFamily="18" charset="0"/>
                        <a:ea typeface="+mn-ea"/>
                        <a:cs typeface="+mn-cs"/>
                      </a:rPr>
                      <m:t>  →  </m:t>
                    </m:r>
                    <m:r>
                      <a:rPr lang="fr-CA" sz="1100" b="0" i="1">
                        <a:solidFill>
                          <a:schemeClr val="tx1"/>
                        </a:solidFill>
                        <a:effectLst/>
                        <a:latin typeface="Cambria Math" panose="02040503050406030204" pitchFamily="18" charset="0"/>
                        <a:ea typeface="+mn-ea"/>
                        <a:cs typeface="+mn-cs"/>
                      </a:rPr>
                      <m:t>𝑂𝐾</m:t>
                    </m:r>
                  </m:oMath>
                </m:oMathPara>
              </a14:m>
              <a:endParaRPr lang="fr-CA" sz="1200"/>
            </a:p>
          </xdr:txBody>
        </xdr:sp>
      </mc:Choice>
      <mc:Fallback xmlns="">
        <xdr:sp macro="" textlink="">
          <xdr:nvSpPr>
            <xdr:cNvPr id="23" name="ZoneTexte 22">
              <a:extLst>
                <a:ext uri="{FF2B5EF4-FFF2-40B4-BE49-F238E27FC236}">
                  <a16:creationId xmlns:a16="http://schemas.microsoft.com/office/drawing/2014/main" id="{013782E2-6DA1-4741-BDFC-B3919E7B296F}"/>
                </a:ext>
              </a:extLst>
            </xdr:cNvPr>
            <xdr:cNvSpPr txBox="1"/>
          </xdr:nvSpPr>
          <xdr:spPr>
            <a:xfrm>
              <a:off x="4857750" y="18754725"/>
              <a:ext cx="3025588"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CA" sz="1100" b="0" i="0">
                  <a:solidFill>
                    <a:schemeClr val="tx1"/>
                  </a:solidFill>
                  <a:effectLst/>
                  <a:latin typeface="Cambria Math" panose="02040503050406030204" pitchFamily="18" charset="0"/>
                  <a:ea typeface="+mn-ea"/>
                  <a:cs typeface="+mn-cs"/>
                </a:rPr>
                <a:t>𝑀_</a:t>
              </a:r>
              <a:r>
                <a:rPr lang="fr-FR" sz="1100" i="0">
                  <a:solidFill>
                    <a:schemeClr val="tx1"/>
                  </a:solidFill>
                  <a:effectLst/>
                  <a:latin typeface="Cambria Math" panose="02040503050406030204" pitchFamily="18" charset="0"/>
                  <a:ea typeface="+mn-ea"/>
                  <a:cs typeface="+mn-cs"/>
                </a:rPr>
                <a:t>𝑟</a:t>
              </a:r>
              <a:r>
                <a:rPr lang="fr-CA" sz="1100" b="0" i="0">
                  <a:solidFill>
                    <a:schemeClr val="tx1"/>
                  </a:solidFill>
                  <a:effectLst/>
                  <a:latin typeface="Cambria Math" panose="02040503050406030204" pitchFamily="18" charset="0"/>
                  <a:ea typeface="+mn-ea"/>
                  <a:cs typeface="+mn-cs"/>
                </a:rPr>
                <a:t>=17,1 𝑘𝑁</a:t>
              </a:r>
              <a:r>
                <a:rPr lang="fr-CA" sz="1100" b="0" i="0">
                  <a:solidFill>
                    <a:schemeClr val="tx1"/>
                  </a:solidFill>
                  <a:effectLst/>
                  <a:latin typeface="Cambria Math" panose="02040503050406030204" pitchFamily="18" charset="0"/>
                  <a:ea typeface="Cambria Math" panose="02040503050406030204" pitchFamily="18" charset="0"/>
                  <a:cs typeface="+mn-cs"/>
                </a:rPr>
                <a:t>∙𝑚</a:t>
              </a:r>
              <a:r>
                <a:rPr lang="fr-CA" sz="1100" b="0" i="0">
                  <a:solidFill>
                    <a:schemeClr val="tx1"/>
                  </a:solidFill>
                  <a:effectLst/>
                  <a:latin typeface="Cambria Math" panose="02040503050406030204" pitchFamily="18" charset="0"/>
                  <a:ea typeface="+mn-ea"/>
                  <a:cs typeface="+mn-cs"/>
                </a:rPr>
                <a:t> </a:t>
              </a:r>
              <a:r>
                <a:rPr lang="fr-CA" sz="1100" b="0" i="0">
                  <a:solidFill>
                    <a:schemeClr val="tx1"/>
                  </a:solidFill>
                  <a:effectLst/>
                  <a:latin typeface="Cambria Math" panose="02040503050406030204" pitchFamily="18" charset="0"/>
                  <a:ea typeface="Cambria Math" panose="02040503050406030204" pitchFamily="18" charset="0"/>
                  <a:cs typeface="+mn-cs"/>
                </a:rPr>
                <a:t>&gt; </a:t>
              </a:r>
              <a:r>
                <a:rPr lang="fr-CA" sz="1100" b="0" i="0">
                  <a:solidFill>
                    <a:schemeClr val="tx1"/>
                  </a:solidFill>
                  <a:effectLst/>
                  <a:latin typeface="Cambria Math" panose="02040503050406030204" pitchFamily="18" charset="0"/>
                  <a:ea typeface="+mn-ea"/>
                  <a:cs typeface="+mn-cs"/>
                </a:rPr>
                <a:t>𝑀_𝑓=15,2 𝑘𝑁∙𝑚  </a:t>
              </a:r>
              <a:r>
                <a:rPr lang="fr-CA" sz="1100" b="0" i="0">
                  <a:solidFill>
                    <a:schemeClr val="tx1"/>
                  </a:solidFill>
                  <a:effectLst/>
                  <a:latin typeface="Cambria Math" panose="02040503050406030204" pitchFamily="18" charset="0"/>
                  <a:ea typeface="Cambria Math" panose="02040503050406030204" pitchFamily="18" charset="0"/>
                  <a:cs typeface="+mn-cs"/>
                </a:rPr>
                <a:t>→</a:t>
              </a:r>
              <a:r>
                <a:rPr lang="fr-CA" sz="1100" b="0" i="0">
                  <a:solidFill>
                    <a:schemeClr val="tx1"/>
                  </a:solidFill>
                  <a:effectLst/>
                  <a:latin typeface="Cambria Math" panose="02040503050406030204" pitchFamily="18" charset="0"/>
                  <a:ea typeface="+mn-ea"/>
                  <a:cs typeface="+mn-cs"/>
                </a:rPr>
                <a:t>  𝑂𝐾</a:t>
              </a:r>
              <a:endParaRPr lang="fr-CA" sz="1200"/>
            </a:p>
          </xdr:txBody>
        </xdr:sp>
      </mc:Fallback>
    </mc:AlternateContent>
    <xdr:clientData/>
  </xdr:oneCellAnchor>
  <xdr:twoCellAnchor>
    <xdr:from>
      <xdr:col>7</xdr:col>
      <xdr:colOff>17318</xdr:colOff>
      <xdr:row>115</xdr:row>
      <xdr:rowOff>86592</xdr:rowOff>
    </xdr:from>
    <xdr:to>
      <xdr:col>15</xdr:col>
      <xdr:colOff>0</xdr:colOff>
      <xdr:row>120</xdr:row>
      <xdr:rowOff>62549</xdr:rowOff>
    </xdr:to>
    <xdr:sp macro="" textlink="">
      <xdr:nvSpPr>
        <xdr:cNvPr id="24" name="ZoneTexte 23">
          <a:extLst>
            <a:ext uri="{FF2B5EF4-FFF2-40B4-BE49-F238E27FC236}">
              <a16:creationId xmlns:a16="http://schemas.microsoft.com/office/drawing/2014/main" id="{B451E2C2-87CF-4E44-BE8C-206A318118F5}"/>
            </a:ext>
          </a:extLst>
        </xdr:cNvPr>
        <xdr:cNvSpPr txBox="1"/>
      </xdr:nvSpPr>
      <xdr:spPr>
        <a:xfrm>
          <a:off x="9490363" y="26323637"/>
          <a:ext cx="8468592" cy="10150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CA" sz="1100"/>
            <a:t>En</a:t>
          </a:r>
          <a:r>
            <a:rPr lang="fr-CA" sz="1100" baseline="0"/>
            <a:t> utilisant le </a:t>
          </a:r>
          <a:r>
            <a:rPr lang="fr-FR" sz="1100">
              <a:solidFill>
                <a:schemeClr val="dk1"/>
              </a:solidFill>
              <a:effectLst/>
              <a:latin typeface="+mn-lt"/>
              <a:ea typeface="+mn-ea"/>
              <a:cs typeface="+mn-cs"/>
            </a:rPr>
            <a:t>« </a:t>
          </a:r>
          <a:r>
            <a:rPr lang="fr-FR" sz="1100" u="sng">
              <a:solidFill>
                <a:schemeClr val="dk1"/>
              </a:solidFill>
              <a:effectLst/>
              <a:latin typeface="+mn-lt"/>
              <a:ea typeface="+mn-ea"/>
              <a:cs typeface="+mn-cs"/>
              <a:hlinkClick xmlns:r="http://schemas.openxmlformats.org/officeDocument/2006/relationships" r:id=""/>
            </a:rPr>
            <a:t>Manuel des propriétés géométriques des sections extrudées en aluminium 2021 </a:t>
          </a:r>
          <a:r>
            <a:rPr lang="fr-FR" sz="1100">
              <a:solidFill>
                <a:schemeClr val="dk1"/>
              </a:solidFill>
              <a:effectLst/>
              <a:latin typeface="+mn-lt"/>
              <a:ea typeface="+mn-ea"/>
              <a:cs typeface="+mn-cs"/>
            </a:rPr>
            <a:t>», la dimension de la poutre en I standard la plus légère qui supportera la charge sera</a:t>
          </a:r>
          <a:r>
            <a:rPr lang="fr-FR" sz="1100" baseline="0">
              <a:solidFill>
                <a:schemeClr val="dk1"/>
              </a:solidFill>
              <a:effectLst/>
              <a:latin typeface="+mn-lt"/>
              <a:ea typeface="+mn-ea"/>
              <a:cs typeface="+mn-cs"/>
            </a:rPr>
            <a:t> le modèle </a:t>
          </a:r>
          <a:r>
            <a:rPr lang="fr-FR" sz="1100">
              <a:solidFill>
                <a:schemeClr val="dk1"/>
              </a:solidFill>
              <a:effectLst/>
              <a:latin typeface="+mn-lt"/>
              <a:ea typeface="+mn-ea"/>
              <a:cs typeface="+mn-cs"/>
            </a:rPr>
            <a:t>Extrudex S-5258 (Toronto) ou Hydro Aluminium AS-8060 (Montréal).</a:t>
          </a:r>
          <a:endParaRPr lang="fr-CA" sz="1100">
            <a:solidFill>
              <a:schemeClr val="dk1"/>
            </a:solidFill>
            <a:effectLst/>
            <a:latin typeface="+mn-lt"/>
            <a:ea typeface="+mn-ea"/>
            <a:cs typeface="+mn-cs"/>
          </a:endParaRPr>
        </a:p>
        <a:p>
          <a:endParaRPr lang="fr-CA"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14945</xdr:colOff>
      <xdr:row>10</xdr:row>
      <xdr:rowOff>4053</xdr:rowOff>
    </xdr:from>
    <xdr:ext cx="1495628" cy="220063"/>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7B2F0135-50D7-4979-8D03-5225E99DE5DA}"/>
                </a:ext>
              </a:extLst>
            </xdr:cNvPr>
            <xdr:cNvSpPr txBox="1"/>
          </xdr:nvSpPr>
          <xdr:spPr>
            <a:xfrm>
              <a:off x="14705857" y="2200406"/>
              <a:ext cx="1495628"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𝑤</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2" name="ZoneTexte 1">
              <a:extLst>
                <a:ext uri="{FF2B5EF4-FFF2-40B4-BE49-F238E27FC236}">
                  <a16:creationId xmlns:a16="http://schemas.microsoft.com/office/drawing/2014/main" id="{7B2F0135-50D7-4979-8D03-5225E99DE5DA}"/>
                </a:ext>
              </a:extLst>
            </xdr:cNvPr>
            <xdr:cNvSpPr txBox="1"/>
          </xdr:nvSpPr>
          <xdr:spPr>
            <a:xfrm>
              <a:off x="14705857" y="2200406"/>
              <a:ext cx="1495628" cy="220063"/>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𝑤_𝑓=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oneCellAnchor>
    <xdr:from>
      <xdr:col>7</xdr:col>
      <xdr:colOff>6680</xdr:colOff>
      <xdr:row>52</xdr:row>
      <xdr:rowOff>2721</xdr:rowOff>
    </xdr:from>
    <xdr:ext cx="848117" cy="405494"/>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613296CF-410E-405F-828A-D40FC988922B}"/>
                </a:ext>
              </a:extLst>
            </xdr:cNvPr>
            <xdr:cNvSpPr txBox="1"/>
          </xdr:nvSpPr>
          <xdr:spPr>
            <a:xfrm>
              <a:off x="9445089" y="11224903"/>
              <a:ext cx="848117" cy="40549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CA" sz="1100" i="1">
                        <a:solidFill>
                          <a:schemeClr val="dk1"/>
                        </a:solidFill>
                        <a:effectLst/>
                        <a:latin typeface="Cambria Math" panose="02040503050406030204" pitchFamily="18" charset="0"/>
                        <a:ea typeface="+mn-ea"/>
                        <a:cs typeface="+mn-cs"/>
                      </a:rPr>
                      <m:t>𝜆</m:t>
                    </m:r>
                    <m:r>
                      <a:rPr lang="fr-CA"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CA" sz="1100" i="1">
                            <a:solidFill>
                              <a:schemeClr val="dk1"/>
                            </a:solidFill>
                            <a:effectLst/>
                            <a:latin typeface="Cambria Math" panose="02040503050406030204" pitchFamily="18" charset="0"/>
                            <a:ea typeface="+mn-ea"/>
                            <a:cs typeface="+mn-cs"/>
                          </a:rPr>
                          <m:t>𝑚𝑏</m:t>
                        </m:r>
                      </m:num>
                      <m:den>
                        <m:r>
                          <a:rPr lang="fr-CA" sz="1100" i="1">
                            <a:solidFill>
                              <a:schemeClr val="dk1"/>
                            </a:solidFill>
                            <a:effectLst/>
                            <a:latin typeface="Cambria Math" panose="02040503050406030204" pitchFamily="18" charset="0"/>
                            <a:ea typeface="+mn-ea"/>
                            <a:cs typeface="+mn-cs"/>
                          </a:rPr>
                          <m:t>𝑡</m:t>
                        </m:r>
                      </m:den>
                    </m:f>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9" name="ZoneTexte 8">
              <a:extLst>
                <a:ext uri="{FF2B5EF4-FFF2-40B4-BE49-F238E27FC236}">
                  <a16:creationId xmlns:a16="http://schemas.microsoft.com/office/drawing/2014/main" id="{613296CF-410E-405F-828A-D40FC988922B}"/>
                </a:ext>
              </a:extLst>
            </xdr:cNvPr>
            <xdr:cNvSpPr txBox="1"/>
          </xdr:nvSpPr>
          <xdr:spPr>
            <a:xfrm>
              <a:off x="9445089" y="11224903"/>
              <a:ext cx="848117" cy="405494"/>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100" i="0">
                  <a:solidFill>
                    <a:schemeClr val="dk1"/>
                  </a:solidFill>
                  <a:effectLst/>
                  <a:latin typeface="Cambria Math" panose="02040503050406030204" pitchFamily="18" charset="0"/>
                  <a:ea typeface="+mn-ea"/>
                  <a:cs typeface="+mn-cs"/>
                </a:rPr>
                <a:t>𝜆=𝑚𝑏/𝑡</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10268</xdr:colOff>
      <xdr:row>54</xdr:row>
      <xdr:rowOff>0</xdr:rowOff>
    </xdr:from>
    <xdr:ext cx="2532907" cy="209550"/>
    <mc:AlternateContent xmlns:mc="http://schemas.openxmlformats.org/markup-compatibility/2006" xmlns:a14="http://schemas.microsoft.com/office/drawing/2010/main">
      <mc:Choice Requires="a14">
        <xdr:sp macro="" textlink="">
          <xdr:nvSpPr>
            <xdr:cNvPr id="10" name="ZoneTexte 9">
              <a:extLst>
                <a:ext uri="{FF2B5EF4-FFF2-40B4-BE49-F238E27FC236}">
                  <a16:creationId xmlns:a16="http://schemas.microsoft.com/office/drawing/2014/main" id="{7D133C1C-8CD6-4413-9B46-86D77358F5C6}"/>
                </a:ext>
              </a:extLst>
            </xdr:cNvPr>
            <xdr:cNvSpPr txBox="1"/>
          </xdr:nvSpPr>
          <xdr:spPr>
            <a:xfrm>
              <a:off x="9459068" y="11430000"/>
              <a:ext cx="2532907" cy="209550"/>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FR" sz="1100" i="1">
                        <a:solidFill>
                          <a:schemeClr val="dk1"/>
                        </a:solidFill>
                        <a:effectLst/>
                        <a:latin typeface="Cambria Math" panose="02040503050406030204" pitchFamily="18" charset="0"/>
                        <a:ea typeface="+mn-ea"/>
                        <a:cs typeface="+mn-cs"/>
                      </a:rPr>
                      <m:t>𝑚</m:t>
                    </m:r>
                    <m:r>
                      <a:rPr lang="fr-FR" sz="1100" i="1">
                        <a:solidFill>
                          <a:schemeClr val="dk1"/>
                        </a:solidFill>
                        <a:effectLst/>
                        <a:latin typeface="Cambria Math" panose="02040503050406030204" pitchFamily="18" charset="0"/>
                        <a:ea typeface="+mn-ea"/>
                        <a:cs typeface="+mn-cs"/>
                      </a:rPr>
                      <m:t>=1,25+0.4∙</m:t>
                    </m:r>
                    <m:f>
                      <m:fPr>
                        <m:type m:val="lin"/>
                        <m:ctrlPr>
                          <a:rPr lang="fr-CA" sz="1100" i="1">
                            <a:solidFill>
                              <a:schemeClr val="dk1"/>
                            </a:solidFill>
                            <a:effectLst/>
                            <a:latin typeface="Cambria Math" panose="02040503050406030204" pitchFamily="18" charset="0"/>
                            <a:ea typeface="+mn-ea"/>
                            <a:cs typeface="+mn-cs"/>
                          </a:rPr>
                        </m:ctrlPr>
                      </m:fPr>
                      <m:num>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𝑎</m:t>
                            </m:r>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𝑡</m:t>
                            </m:r>
                          </m:e>
                        </m:d>
                      </m:num>
                      <m:den>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𝑏</m:t>
                            </m:r>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𝑤</m:t>
                            </m:r>
                          </m:e>
                        </m:d>
                        <m:r>
                          <a:rPr lang="fr-FR"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1,65</m:t>
                        </m:r>
                      </m:den>
                    </m:f>
                  </m:oMath>
                </m:oMathPara>
              </a14:m>
              <a:endParaRPr lang="fr-CA" sz="1100"/>
            </a:p>
          </xdr:txBody>
        </xdr:sp>
      </mc:Choice>
      <mc:Fallback xmlns="">
        <xdr:sp macro="" textlink="">
          <xdr:nvSpPr>
            <xdr:cNvPr id="10" name="ZoneTexte 9">
              <a:extLst>
                <a:ext uri="{FF2B5EF4-FFF2-40B4-BE49-F238E27FC236}">
                  <a16:creationId xmlns:a16="http://schemas.microsoft.com/office/drawing/2014/main" id="{7D133C1C-8CD6-4413-9B46-86D77358F5C6}"/>
                </a:ext>
              </a:extLst>
            </xdr:cNvPr>
            <xdr:cNvSpPr txBox="1"/>
          </xdr:nvSpPr>
          <xdr:spPr>
            <a:xfrm>
              <a:off x="9459068" y="11430000"/>
              <a:ext cx="2532907" cy="209550"/>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Cambria Math" panose="02040503050406030204" pitchFamily="18" charset="0"/>
                  <a:ea typeface="+mn-ea"/>
                  <a:cs typeface="+mn-cs"/>
                </a:rPr>
                <a:t>𝑚=1,25+0.4∙</a:t>
              </a:r>
              <a:r>
                <a:rPr lang="fr-CA" sz="1100" i="0">
                  <a:solidFill>
                    <a:schemeClr val="dk1"/>
                  </a:solidFill>
                  <a:effectLst/>
                  <a:latin typeface="Cambria Math" panose="02040503050406030204" pitchFamily="18" charset="0"/>
                  <a:ea typeface="+mn-ea"/>
                  <a:cs typeface="+mn-cs"/>
                </a:rPr>
                <a:t>(</a:t>
              </a:r>
              <a:r>
                <a:rPr lang="fr-FR" sz="1100" i="0">
                  <a:solidFill>
                    <a:schemeClr val="dk1"/>
                  </a:solidFill>
                  <a:effectLst/>
                  <a:latin typeface="Cambria Math" panose="02040503050406030204" pitchFamily="18" charset="0"/>
                  <a:ea typeface="+mn-ea"/>
                  <a:cs typeface="+mn-cs"/>
                </a:rPr>
                <a:t>𝑎∙𝑡)</a:t>
              </a:r>
              <a:r>
                <a:rPr lang="fr-CA" sz="1100" i="0">
                  <a:solidFill>
                    <a:schemeClr val="dk1"/>
                  </a:solidFill>
                  <a:effectLst/>
                  <a:latin typeface="Cambria Math" panose="02040503050406030204" pitchFamily="18" charset="0"/>
                  <a:ea typeface="+mn-ea"/>
                  <a:cs typeface="+mn-cs"/>
                </a:rPr>
                <a:t>∕〖(</a:t>
              </a:r>
              <a:r>
                <a:rPr lang="fr-FR" sz="1100" i="0">
                  <a:solidFill>
                    <a:schemeClr val="dk1"/>
                  </a:solidFill>
                  <a:effectLst/>
                  <a:latin typeface="Cambria Math" panose="02040503050406030204" pitchFamily="18" charset="0"/>
                  <a:ea typeface="+mn-ea"/>
                  <a:cs typeface="+mn-cs"/>
                </a:rPr>
                <a:t>𝑏∙𝑤)≤</a:t>
              </a:r>
              <a:r>
                <a:rPr lang="fr-CA" sz="1100" b="0" i="0">
                  <a:solidFill>
                    <a:schemeClr val="dk1"/>
                  </a:solidFill>
                  <a:effectLst/>
                  <a:latin typeface="Cambria Math" panose="02040503050406030204" pitchFamily="18" charset="0"/>
                  <a:ea typeface="+mn-ea"/>
                  <a:cs typeface="+mn-cs"/>
                </a:rPr>
                <a:t>1,65〗</a:t>
              </a:r>
              <a:endParaRPr lang="fr-CA" sz="1100"/>
            </a:p>
          </xdr:txBody>
        </xdr:sp>
      </mc:Fallback>
    </mc:AlternateContent>
    <xdr:clientData/>
  </xdr:oneCellAnchor>
  <xdr:twoCellAnchor>
    <xdr:from>
      <xdr:col>7</xdr:col>
      <xdr:colOff>9789</xdr:colOff>
      <xdr:row>57</xdr:row>
      <xdr:rowOff>7673</xdr:rowOff>
    </xdr:from>
    <xdr:to>
      <xdr:col>10</xdr:col>
      <xdr:colOff>625929</xdr:colOff>
      <xdr:row>59</xdr:row>
      <xdr:rowOff>190499</xdr:rowOff>
    </xdr:to>
    <mc:AlternateContent xmlns:mc="http://schemas.openxmlformats.org/markup-compatibility/2006" xmlns:a14="http://schemas.microsoft.com/office/drawing/2010/main">
      <mc:Choice Requires="a14">
        <xdr:sp macro="" textlink="">
          <xdr:nvSpPr>
            <xdr:cNvPr id="11" name="ZoneTexte 10">
              <a:extLst>
                <a:ext uri="{FF2B5EF4-FFF2-40B4-BE49-F238E27FC236}">
                  <a16:creationId xmlns:a16="http://schemas.microsoft.com/office/drawing/2014/main" id="{36CB76D1-F155-4304-BAF3-85E01F8337FD}"/>
                </a:ext>
              </a:extLst>
            </xdr:cNvPr>
            <xdr:cNvSpPr txBox="1"/>
          </xdr:nvSpPr>
          <xdr:spPr>
            <a:xfrm>
              <a:off x="9456348" y="12121232"/>
              <a:ext cx="4840757" cy="5862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14:m>
                <m:oMath xmlns:m="http://schemas.openxmlformats.org/officeDocument/2006/math">
                  <m:acc>
                    <m:accPr>
                      <m:chr m:val="̅"/>
                      <m:ctrlPr>
                        <a:rPr lang="fr-CA" sz="1200" i="1">
                          <a:solidFill>
                            <a:schemeClr val="dk1"/>
                          </a:solidFill>
                          <a:effectLst/>
                          <a:latin typeface="Cambria Math" panose="02040503050406030204" pitchFamily="18" charset="0"/>
                          <a:ea typeface="+mn-ea"/>
                          <a:cs typeface="+mn-cs"/>
                        </a:rPr>
                      </m:ctrlPr>
                    </m:accPr>
                    <m:e>
                      <m:r>
                        <a:rPr lang="fr-FR" sz="1200" i="1">
                          <a:solidFill>
                            <a:schemeClr val="dk1"/>
                          </a:solidFill>
                          <a:effectLst/>
                          <a:latin typeface="Cambria Math" panose="02040503050406030204" pitchFamily="18" charset="0"/>
                          <a:ea typeface="+mn-ea"/>
                          <a:cs typeface="+mn-cs"/>
                        </a:rPr>
                        <m:t>𝜆</m:t>
                      </m:r>
                    </m:e>
                  </m:acc>
                  <m:r>
                    <a:rPr lang="fr-FR" sz="1200" i="1">
                      <a:solidFill>
                        <a:schemeClr val="dk1"/>
                      </a:solidFill>
                      <a:effectLst/>
                      <a:latin typeface="Cambria Math" panose="02040503050406030204" pitchFamily="18" charset="0"/>
                      <a:ea typeface="+mn-ea"/>
                      <a:cs typeface="+mn-cs"/>
                    </a:rPr>
                    <m:t>=</m:t>
                  </m:r>
                  <m:f>
                    <m:fPr>
                      <m:ctrlPr>
                        <a:rPr lang="fr-CA" sz="1200" i="1">
                          <a:solidFill>
                            <a:schemeClr val="dk1"/>
                          </a:solidFill>
                          <a:effectLst/>
                          <a:latin typeface="Cambria Math" panose="02040503050406030204" pitchFamily="18" charset="0"/>
                          <a:ea typeface="+mn-ea"/>
                          <a:cs typeface="+mn-cs"/>
                        </a:rPr>
                      </m:ctrlPr>
                    </m:fPr>
                    <m:num>
                      <m:r>
                        <a:rPr lang="fr-FR" sz="1200" i="1">
                          <a:solidFill>
                            <a:schemeClr val="dk1"/>
                          </a:solidFill>
                          <a:effectLst/>
                          <a:latin typeface="Cambria Math" panose="02040503050406030204" pitchFamily="18" charset="0"/>
                          <a:ea typeface="+mn-ea"/>
                          <a:cs typeface="+mn-cs"/>
                        </a:rPr>
                        <m:t>𝜆</m:t>
                      </m:r>
                    </m:num>
                    <m:den>
                      <m:r>
                        <a:rPr lang="fr-FR" sz="1200" i="1">
                          <a:solidFill>
                            <a:schemeClr val="dk1"/>
                          </a:solidFill>
                          <a:effectLst/>
                          <a:latin typeface="Cambria Math" panose="02040503050406030204" pitchFamily="18" charset="0"/>
                          <a:ea typeface="+mn-ea"/>
                          <a:cs typeface="+mn-cs"/>
                        </a:rPr>
                        <m:t>𝜋</m:t>
                      </m:r>
                    </m:den>
                  </m:f>
                  <m:rad>
                    <m:radPr>
                      <m:degHide m:val="on"/>
                      <m:ctrlPr>
                        <a:rPr lang="fr-CA" sz="1200" i="1">
                          <a:solidFill>
                            <a:schemeClr val="dk1"/>
                          </a:solidFill>
                          <a:effectLst/>
                          <a:latin typeface="Cambria Math" panose="02040503050406030204" pitchFamily="18" charset="0"/>
                          <a:ea typeface="+mn-ea"/>
                          <a:cs typeface="+mn-cs"/>
                        </a:rPr>
                      </m:ctrlPr>
                    </m:radPr>
                    <m:deg/>
                    <m:e>
                      <m:f>
                        <m:fPr>
                          <m:ctrlPr>
                            <a:rPr lang="fr-CA" sz="1200" i="1">
                              <a:solidFill>
                                <a:schemeClr val="dk1"/>
                              </a:solidFill>
                              <a:effectLst/>
                              <a:latin typeface="Cambria Math" panose="02040503050406030204" pitchFamily="18" charset="0"/>
                              <a:ea typeface="+mn-ea"/>
                              <a:cs typeface="+mn-cs"/>
                            </a:rPr>
                          </m:ctrlPr>
                        </m:fPr>
                        <m:num>
                          <m:sSub>
                            <m:sSubPr>
                              <m:ctrlPr>
                                <a:rPr lang="fr-CA" sz="1200" i="1">
                                  <a:solidFill>
                                    <a:schemeClr val="dk1"/>
                                  </a:solidFill>
                                  <a:effectLst/>
                                  <a:latin typeface="Cambria Math" panose="02040503050406030204" pitchFamily="18" charset="0"/>
                                  <a:ea typeface="+mn-ea"/>
                                  <a:cs typeface="+mn-cs"/>
                                </a:rPr>
                              </m:ctrlPr>
                            </m:sSubPr>
                            <m:e>
                              <m:r>
                                <a:rPr lang="fr-FR" sz="1200" i="1">
                                  <a:solidFill>
                                    <a:schemeClr val="dk1"/>
                                  </a:solidFill>
                                  <a:effectLst/>
                                  <a:latin typeface="Cambria Math" panose="02040503050406030204" pitchFamily="18" charset="0"/>
                                  <a:ea typeface="+mn-ea"/>
                                  <a:cs typeface="+mn-cs"/>
                                </a:rPr>
                                <m:t>𝐹</m:t>
                              </m:r>
                            </m:e>
                            <m:sub>
                              <m:r>
                                <a:rPr lang="fr-FR" sz="1200" i="1">
                                  <a:solidFill>
                                    <a:schemeClr val="dk1"/>
                                  </a:solidFill>
                                  <a:effectLst/>
                                  <a:latin typeface="Cambria Math" panose="02040503050406030204" pitchFamily="18" charset="0"/>
                                  <a:ea typeface="+mn-ea"/>
                                  <a:cs typeface="+mn-cs"/>
                                </a:rPr>
                                <m:t>𝑦</m:t>
                              </m:r>
                            </m:sub>
                          </m:sSub>
                        </m:num>
                        <m:den>
                          <m:r>
                            <a:rPr lang="fr-FR" sz="1200" i="1">
                              <a:solidFill>
                                <a:schemeClr val="dk1"/>
                              </a:solidFill>
                              <a:effectLst/>
                              <a:latin typeface="Cambria Math" panose="02040503050406030204" pitchFamily="18" charset="0"/>
                              <a:ea typeface="+mn-ea"/>
                              <a:cs typeface="+mn-cs"/>
                            </a:rPr>
                            <m:t>𝐸</m:t>
                          </m:r>
                        </m:den>
                      </m:f>
                    </m:e>
                  </m:rad>
                  <m:r>
                    <a:rPr lang="fr-FR" sz="12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CA" sz="1100" b="0" i="1">
                          <a:solidFill>
                            <a:schemeClr val="dk1"/>
                          </a:solidFill>
                          <a:effectLst/>
                          <a:latin typeface="Cambria Math" panose="02040503050406030204" pitchFamily="18" charset="0"/>
                          <a:ea typeface="+mn-ea"/>
                          <a:cs typeface="+mn-cs"/>
                        </a:rPr>
                        <m:t>37,89</m:t>
                      </m:r>
                    </m:num>
                    <m:den>
                      <m:r>
                        <a:rPr lang="fr-FR" sz="1100" i="1">
                          <a:solidFill>
                            <a:schemeClr val="dk1"/>
                          </a:solidFill>
                          <a:effectLst/>
                          <a:latin typeface="Cambria Math" panose="02040503050406030204" pitchFamily="18" charset="0"/>
                          <a:ea typeface="+mn-ea"/>
                          <a:cs typeface="+mn-cs"/>
                        </a:rPr>
                        <m:t>𝜋</m:t>
                      </m:r>
                    </m:den>
                  </m:f>
                  <m:rad>
                    <m:radPr>
                      <m:degHide m:val="on"/>
                      <m:ctrlPr>
                        <a:rPr lang="fr-CA" sz="1100" i="1">
                          <a:solidFill>
                            <a:schemeClr val="dk1"/>
                          </a:solidFill>
                          <a:effectLst/>
                          <a:latin typeface="Cambria Math" panose="02040503050406030204" pitchFamily="18" charset="0"/>
                          <a:ea typeface="+mn-ea"/>
                          <a:cs typeface="+mn-cs"/>
                        </a:rPr>
                      </m:ctrlPr>
                    </m:radPr>
                    <m:deg/>
                    <m:e>
                      <m:f>
                        <m:fPr>
                          <m:ctrlPr>
                            <a:rPr lang="fr-CA" sz="1100" i="1">
                              <a:solidFill>
                                <a:schemeClr val="dk1"/>
                              </a:solidFill>
                              <a:effectLst/>
                              <a:latin typeface="Cambria Math" panose="02040503050406030204" pitchFamily="18" charset="0"/>
                              <a:ea typeface="+mn-ea"/>
                              <a:cs typeface="+mn-cs"/>
                            </a:rPr>
                          </m:ctrlPr>
                        </m:fPr>
                        <m:num>
                          <m:r>
                            <a:rPr lang="fr-CA" sz="1100" b="0" i="1">
                              <a:solidFill>
                                <a:schemeClr val="dk1"/>
                              </a:solidFill>
                              <a:effectLst/>
                              <a:latin typeface="Cambria Math" panose="02040503050406030204" pitchFamily="18" charset="0"/>
                              <a:ea typeface="+mn-ea"/>
                              <a:cs typeface="+mn-cs"/>
                            </a:rPr>
                            <m:t>170</m:t>
                          </m:r>
                        </m:num>
                        <m:den>
                          <m:r>
                            <a:rPr lang="fr-CA" sz="1100" b="0" i="1">
                              <a:solidFill>
                                <a:schemeClr val="dk1"/>
                              </a:solidFill>
                              <a:effectLst/>
                              <a:latin typeface="Cambria Math" panose="02040503050406030204" pitchFamily="18" charset="0"/>
                              <a:ea typeface="+mn-ea"/>
                              <a:cs typeface="+mn-cs"/>
                            </a:rPr>
                            <m:t>70 000</m:t>
                          </m:r>
                        </m:den>
                      </m:f>
                    </m:e>
                  </m:rad>
                  <m:r>
                    <a:rPr lang="fr-FR" sz="1100" i="1">
                      <a:solidFill>
                        <a:schemeClr val="dk1"/>
                      </a:solidFill>
                      <a:effectLst/>
                      <a:latin typeface="Cambria Math" panose="02040503050406030204" pitchFamily="18" charset="0"/>
                      <a:ea typeface="+mn-ea"/>
                      <a:cs typeface="+mn-cs"/>
                    </a:rPr>
                    <m:t>=</m:t>
                  </m:r>
                  <m:r>
                    <a:rPr lang="fr-FR" sz="1200" i="1">
                      <a:solidFill>
                        <a:schemeClr val="dk1"/>
                      </a:solidFill>
                      <a:effectLst/>
                      <a:latin typeface="Cambria Math" panose="02040503050406030204" pitchFamily="18" charset="0"/>
                      <a:ea typeface="+mn-ea"/>
                      <a:cs typeface="+mn-cs"/>
                    </a:rPr>
                    <m:t>0,59⇒</m:t>
                  </m:r>
                </m:oMath>
              </a14:m>
              <a:r>
                <a:rPr lang="fr-FR" sz="1200">
                  <a:solidFill>
                    <a:schemeClr val="dk1"/>
                  </a:solidFill>
                  <a:effectLst/>
                  <a:latin typeface="+mn-lt"/>
                  <a:ea typeface="+mn-ea"/>
                  <a:cs typeface="+mn-cs"/>
                </a:rPr>
                <a:t>  Ce n’est pas une classe 2 ∴ Classe 3.</a:t>
              </a:r>
              <a:endParaRPr lang="fr-CA" sz="1200">
                <a:solidFill>
                  <a:schemeClr val="dk1"/>
                </a:solidFill>
                <a:effectLst/>
                <a:latin typeface="+mn-lt"/>
                <a:ea typeface="+mn-ea"/>
                <a:cs typeface="+mn-cs"/>
              </a:endParaRPr>
            </a:p>
            <a:p>
              <a:endParaRPr lang="fr-CA" sz="1100"/>
            </a:p>
          </xdr:txBody>
        </xdr:sp>
      </mc:Choice>
      <mc:Fallback xmlns="">
        <xdr:sp macro="" textlink="">
          <xdr:nvSpPr>
            <xdr:cNvPr id="11" name="ZoneTexte 10">
              <a:extLst>
                <a:ext uri="{FF2B5EF4-FFF2-40B4-BE49-F238E27FC236}">
                  <a16:creationId xmlns:a16="http://schemas.microsoft.com/office/drawing/2014/main" id="{36CB76D1-F155-4304-BAF3-85E01F8337FD}"/>
                </a:ext>
              </a:extLst>
            </xdr:cNvPr>
            <xdr:cNvSpPr txBox="1"/>
          </xdr:nvSpPr>
          <xdr:spPr>
            <a:xfrm>
              <a:off x="9456348" y="12121232"/>
              <a:ext cx="4840757" cy="5862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=𝜆</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𝜋</a:t>
              </a:r>
              <a:r>
                <a:rPr lang="fr-CA" sz="1200" i="0">
                  <a:solidFill>
                    <a:schemeClr val="dk1"/>
                  </a:solidFill>
                  <a:effectLst/>
                  <a:latin typeface="Cambria Math" panose="02040503050406030204" pitchFamily="18" charset="0"/>
                  <a:ea typeface="+mn-ea"/>
                  <a:cs typeface="+mn-cs"/>
                </a:rPr>
                <a:t> √(</a:t>
              </a:r>
              <a:r>
                <a:rPr lang="fr-FR" sz="1200" i="0">
                  <a:solidFill>
                    <a:schemeClr val="dk1"/>
                  </a:solidFill>
                  <a:effectLst/>
                  <a:latin typeface="Cambria Math" panose="02040503050406030204" pitchFamily="18" charset="0"/>
                  <a:ea typeface="+mn-ea"/>
                  <a:cs typeface="+mn-cs"/>
                </a:rPr>
                <a:t>𝐹</a:t>
              </a:r>
              <a:r>
                <a:rPr lang="fr-CA" sz="1200" i="0">
                  <a:solidFill>
                    <a:schemeClr val="dk1"/>
                  </a:solidFill>
                  <a:effectLst/>
                  <a:latin typeface="Cambria Math" panose="02040503050406030204" pitchFamily="18" charset="0"/>
                  <a:ea typeface="+mn-ea"/>
                  <a:cs typeface="+mn-cs"/>
                </a:rPr>
                <a:t>_</a:t>
              </a:r>
              <a:r>
                <a:rPr lang="fr-FR" sz="1200" i="0">
                  <a:solidFill>
                    <a:schemeClr val="dk1"/>
                  </a:solidFill>
                  <a:effectLst/>
                  <a:latin typeface="Cambria Math" panose="02040503050406030204" pitchFamily="18" charset="0"/>
                  <a:ea typeface="+mn-ea"/>
                  <a:cs typeface="+mn-cs"/>
                </a:rPr>
                <a:t>𝑦</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𝐸</a:t>
              </a:r>
              <a:r>
                <a:rPr lang="fr-CA" sz="12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37,89/</a:t>
              </a:r>
              <a:r>
                <a:rPr lang="fr-FR" sz="1100" i="0">
                  <a:solidFill>
                    <a:schemeClr val="dk1"/>
                  </a:solidFill>
                  <a:effectLst/>
                  <a:latin typeface="Cambria Math" panose="02040503050406030204" pitchFamily="18" charset="0"/>
                  <a:ea typeface="+mn-ea"/>
                  <a:cs typeface="+mn-cs"/>
                </a:rPr>
                <a:t>𝜋</a:t>
              </a:r>
              <a:r>
                <a:rPr lang="fr-CA" sz="1100" i="0">
                  <a:solidFill>
                    <a:schemeClr val="dk1"/>
                  </a:solidFill>
                  <a:effectLst/>
                  <a:latin typeface="Cambria Math" panose="02040503050406030204" pitchFamily="18" charset="0"/>
                  <a:ea typeface="+mn-ea"/>
                  <a:cs typeface="+mn-cs"/>
                </a:rPr>
                <a:t> √(</a:t>
              </a:r>
              <a:r>
                <a:rPr lang="fr-CA" sz="1100" b="0" i="0">
                  <a:solidFill>
                    <a:schemeClr val="dk1"/>
                  </a:solidFill>
                  <a:effectLst/>
                  <a:latin typeface="Cambria Math" panose="02040503050406030204" pitchFamily="18" charset="0"/>
                  <a:ea typeface="+mn-ea"/>
                  <a:cs typeface="+mn-cs"/>
                </a:rPr>
                <a:t>170/(70 000))</a:t>
              </a:r>
              <a:r>
                <a:rPr lang="fr-FR" sz="1100" i="0">
                  <a:solidFill>
                    <a:schemeClr val="dk1"/>
                  </a:solidFill>
                  <a:effectLst/>
                  <a:latin typeface="Cambria Math" panose="02040503050406030204" pitchFamily="18" charset="0"/>
                  <a:ea typeface="+mn-ea"/>
                  <a:cs typeface="+mn-cs"/>
                </a:rPr>
                <a:t>=</a:t>
              </a:r>
              <a:r>
                <a:rPr lang="fr-FR" sz="1200" i="0">
                  <a:solidFill>
                    <a:schemeClr val="dk1"/>
                  </a:solidFill>
                  <a:effectLst/>
                  <a:latin typeface="Cambria Math" panose="02040503050406030204" pitchFamily="18" charset="0"/>
                  <a:ea typeface="+mn-ea"/>
                  <a:cs typeface="+mn-cs"/>
                </a:rPr>
                <a:t>0,59⇒</a:t>
              </a:r>
              <a:r>
                <a:rPr lang="fr-FR" sz="1200">
                  <a:solidFill>
                    <a:schemeClr val="dk1"/>
                  </a:solidFill>
                  <a:effectLst/>
                  <a:latin typeface="+mn-lt"/>
                  <a:ea typeface="+mn-ea"/>
                  <a:cs typeface="+mn-cs"/>
                </a:rPr>
                <a:t>  Ce n’est pas une classe 2 ∴ Classe 3.</a:t>
              </a:r>
              <a:endParaRPr lang="fr-CA" sz="1200">
                <a:solidFill>
                  <a:schemeClr val="dk1"/>
                </a:solidFill>
                <a:effectLst/>
                <a:latin typeface="+mn-lt"/>
                <a:ea typeface="+mn-ea"/>
                <a:cs typeface="+mn-cs"/>
              </a:endParaRPr>
            </a:p>
            <a:p>
              <a:endParaRPr lang="fr-CA" sz="1100"/>
            </a:p>
          </xdr:txBody>
        </xdr:sp>
      </mc:Fallback>
    </mc:AlternateContent>
    <xdr:clientData/>
  </xdr:twoCellAnchor>
  <xdr:oneCellAnchor>
    <xdr:from>
      <xdr:col>6</xdr:col>
      <xdr:colOff>241484</xdr:colOff>
      <xdr:row>103</xdr:row>
      <xdr:rowOff>199465</xdr:rowOff>
    </xdr:from>
    <xdr:ext cx="3030633" cy="394137"/>
    <mc:AlternateContent xmlns:mc="http://schemas.openxmlformats.org/markup-compatibility/2006" xmlns:a14="http://schemas.microsoft.com/office/drawing/2010/main">
      <mc:Choice Requires="a14">
        <xdr:sp macro="" textlink="">
          <xdr:nvSpPr>
            <xdr:cNvPr id="22" name="ZoneTexte 21">
              <a:extLst>
                <a:ext uri="{FF2B5EF4-FFF2-40B4-BE49-F238E27FC236}">
                  <a16:creationId xmlns:a16="http://schemas.microsoft.com/office/drawing/2014/main" id="{89C3BD47-2620-4DA8-B9D0-C60B11EF1410}"/>
                </a:ext>
              </a:extLst>
            </xdr:cNvPr>
            <xdr:cNvSpPr txBox="1"/>
          </xdr:nvSpPr>
          <xdr:spPr>
            <a:xfrm>
              <a:off x="4851584" y="20192440"/>
              <a:ext cx="303063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FR" sz="1100" i="1">
                          <a:solidFill>
                            <a:schemeClr val="tx1"/>
                          </a:solidFill>
                          <a:effectLst/>
                          <a:latin typeface="Cambria Math" panose="02040503050406030204" pitchFamily="18" charset="0"/>
                          <a:ea typeface="+mn-ea"/>
                          <a:cs typeface="+mn-cs"/>
                        </a:rPr>
                        <m:t>𝑟</m:t>
                      </m:r>
                    </m:sub>
                  </m:sSub>
                  <m:r>
                    <a:rPr lang="fr-CA" sz="1100" b="0" i="1">
                      <a:solidFill>
                        <a:schemeClr val="tx1"/>
                      </a:solidFill>
                      <a:effectLst/>
                      <a:latin typeface="Cambria Math" panose="02040503050406030204" pitchFamily="18" charset="0"/>
                      <a:ea typeface="+mn-ea"/>
                      <a:cs typeface="+mn-cs"/>
                    </a:rPr>
                    <m:t>=40,78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&gt; </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CA" sz="1100" b="0" i="1">
                          <a:solidFill>
                            <a:schemeClr val="tx1"/>
                          </a:solidFill>
                          <a:effectLst/>
                          <a:latin typeface="Cambria Math" panose="02040503050406030204" pitchFamily="18" charset="0"/>
                          <a:ea typeface="+mn-ea"/>
                          <a:cs typeface="+mn-cs"/>
                        </a:rPr>
                        <m:t>𝑓</m:t>
                      </m:r>
                    </m:sub>
                  </m:sSub>
                  <m:r>
                    <a:rPr lang="fr-CA" sz="1100" b="0" i="1">
                      <a:solidFill>
                        <a:schemeClr val="tx1"/>
                      </a:solidFill>
                      <a:effectLst/>
                      <a:latin typeface="Cambria Math" panose="02040503050406030204" pitchFamily="18" charset="0"/>
                      <a:ea typeface="+mn-ea"/>
                      <a:cs typeface="+mn-cs"/>
                    </a:rPr>
                    <m:t>=4,84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  </m:t>
                  </m:r>
                  <m:r>
                    <a:rPr lang="fr-CA" sz="1100" b="0" i="1">
                      <a:solidFill>
                        <a:schemeClr val="tx1"/>
                      </a:solidFill>
                      <a:effectLst/>
                      <a:latin typeface="Cambria Math" panose="02040503050406030204" pitchFamily="18" charset="0"/>
                      <a:ea typeface="+mn-ea"/>
                      <a:cs typeface="+mn-cs"/>
                    </a:rPr>
                    <m:t>𝑂𝐾</m:t>
                  </m:r>
                </m:oMath>
              </a14:m>
              <a:r>
                <a:rPr lang="fr-CA" sz="1200"/>
                <a:t>!</a:t>
              </a:r>
            </a:p>
          </xdr:txBody>
        </xdr:sp>
      </mc:Choice>
      <mc:Fallback xmlns="">
        <xdr:sp macro="" textlink="">
          <xdr:nvSpPr>
            <xdr:cNvPr id="22" name="ZoneTexte 21">
              <a:extLst>
                <a:ext uri="{FF2B5EF4-FFF2-40B4-BE49-F238E27FC236}">
                  <a16:creationId xmlns:a16="http://schemas.microsoft.com/office/drawing/2014/main" id="{89C3BD47-2620-4DA8-B9D0-C60B11EF1410}"/>
                </a:ext>
              </a:extLst>
            </xdr:cNvPr>
            <xdr:cNvSpPr txBox="1"/>
          </xdr:nvSpPr>
          <xdr:spPr>
            <a:xfrm>
              <a:off x="4851584" y="20192440"/>
              <a:ext cx="303063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𝑟</a:t>
              </a:r>
              <a:r>
                <a:rPr lang="fr-CA" sz="1100" b="0" i="0">
                  <a:solidFill>
                    <a:schemeClr val="tx1"/>
                  </a:solidFill>
                  <a:effectLst/>
                  <a:latin typeface="Cambria Math" panose="02040503050406030204" pitchFamily="18" charset="0"/>
                  <a:ea typeface="+mn-ea"/>
                  <a:cs typeface="+mn-cs"/>
                </a:rPr>
                <a:t>=40,78 𝑘𝑁 &gt; </a:t>
              </a: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CA" sz="1100" b="0" i="0">
                  <a:solidFill>
                    <a:schemeClr val="tx1"/>
                  </a:solidFill>
                  <a:effectLst/>
                  <a:latin typeface="Cambria Math" panose="02040503050406030204" pitchFamily="18" charset="0"/>
                  <a:ea typeface="+mn-ea"/>
                  <a:cs typeface="+mn-cs"/>
                </a:rPr>
                <a:t>𝑓=4,84 𝑘𝑁  →  𝑂𝐾</a:t>
              </a:r>
              <a:r>
                <a:rPr lang="fr-CA" sz="1200"/>
                <a:t>!</a:t>
              </a:r>
            </a:p>
          </xdr:txBody>
        </xdr:sp>
      </mc:Fallback>
    </mc:AlternateContent>
    <xdr:clientData/>
  </xdr:oneCellAnchor>
  <xdr:twoCellAnchor>
    <xdr:from>
      <xdr:col>7</xdr:col>
      <xdr:colOff>3711</xdr:colOff>
      <xdr:row>130</xdr:row>
      <xdr:rowOff>108858</xdr:rowOff>
    </xdr:from>
    <xdr:to>
      <xdr:col>14</xdr:col>
      <xdr:colOff>830036</xdr:colOff>
      <xdr:row>135</xdr:row>
      <xdr:rowOff>88526</xdr:rowOff>
    </xdr:to>
    <xdr:sp macro="" textlink="">
      <xdr:nvSpPr>
        <xdr:cNvPr id="24" name="ZoneTexte 23">
          <a:hlinkClick xmlns:r="http://schemas.openxmlformats.org/officeDocument/2006/relationships" r:id="rId1"/>
          <a:extLst>
            <a:ext uri="{FF2B5EF4-FFF2-40B4-BE49-F238E27FC236}">
              <a16:creationId xmlns:a16="http://schemas.microsoft.com/office/drawing/2014/main" id="{D05F638A-AD1D-4191-B873-B1995189BF6D}"/>
            </a:ext>
          </a:extLst>
        </xdr:cNvPr>
        <xdr:cNvSpPr txBox="1"/>
      </xdr:nvSpPr>
      <xdr:spPr>
        <a:xfrm>
          <a:off x="9460675" y="26152929"/>
          <a:ext cx="8881754" cy="1000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chemeClr val="dk1"/>
              </a:solidFill>
              <a:effectLst/>
              <a:latin typeface="+mn-lt"/>
              <a:ea typeface="+mn-ea"/>
              <a:cs typeface="+mn-cs"/>
            </a:rPr>
            <a:t>En</a:t>
          </a:r>
          <a:r>
            <a:rPr lang="fr-CA" sz="1100" baseline="0">
              <a:solidFill>
                <a:schemeClr val="dk1"/>
              </a:solidFill>
              <a:effectLst/>
              <a:latin typeface="+mn-lt"/>
              <a:ea typeface="+mn-ea"/>
              <a:cs typeface="+mn-cs"/>
            </a:rPr>
            <a:t> utilisant le </a:t>
          </a:r>
          <a:r>
            <a:rPr lang="fr-FR" sz="1100">
              <a:solidFill>
                <a:schemeClr val="dk1"/>
              </a:solidFill>
              <a:effectLst/>
              <a:latin typeface="+mn-lt"/>
              <a:ea typeface="+mn-ea"/>
              <a:cs typeface="+mn-cs"/>
            </a:rPr>
            <a:t>« </a:t>
          </a:r>
          <a:r>
            <a:rPr lang="fr-FR" sz="1100" u="sng">
              <a:solidFill>
                <a:schemeClr val="dk1"/>
              </a:solidFill>
              <a:effectLst/>
              <a:latin typeface="+mn-lt"/>
              <a:ea typeface="+mn-ea"/>
              <a:cs typeface="+mn-cs"/>
            </a:rPr>
            <a:t>Manuel des propriétés géométriques des sections extrudées en aluminium 2021</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 un tube carré standard comme le </a:t>
          </a:r>
          <a:r>
            <a:rPr lang="fr-FR" sz="1100" baseline="0">
              <a:solidFill>
                <a:schemeClr val="dk1"/>
              </a:solidFill>
              <a:effectLst/>
              <a:latin typeface="+mn-lt"/>
              <a:ea typeface="+mn-ea"/>
              <a:cs typeface="+mn-cs"/>
            </a:rPr>
            <a:t>modèle </a:t>
          </a:r>
          <a:r>
            <a:rPr lang="fr-FR" sz="1100">
              <a:solidFill>
                <a:schemeClr val="dk1"/>
              </a:solidFill>
              <a:effectLst/>
              <a:latin typeface="+mn-lt"/>
              <a:ea typeface="+mn-ea"/>
              <a:cs typeface="+mn-cs"/>
            </a:rPr>
            <a:t>Extrudex V-18636 HSS 76 x 76 x 3,2 </a:t>
          </a:r>
          <a:r>
            <a:rPr lang="fr-FR" sz="1100" baseline="0">
              <a:solidFill>
                <a:schemeClr val="dk1"/>
              </a:solidFill>
              <a:effectLst/>
              <a:latin typeface="+mn-lt"/>
              <a:ea typeface="+mn-ea"/>
              <a:cs typeface="+mn-cs"/>
            </a:rPr>
            <a:t>permettrra de supporter la charge en toute sécurité. </a:t>
          </a:r>
          <a:endParaRPr lang="fr-CA" sz="1100"/>
        </a:p>
      </xdr:txBody>
    </xdr:sp>
    <xdr:clientData/>
  </xdr:twoCellAnchor>
  <xdr:twoCellAnchor editAs="oneCell">
    <xdr:from>
      <xdr:col>2</xdr:col>
      <xdr:colOff>2043548</xdr:colOff>
      <xdr:row>2</xdr:row>
      <xdr:rowOff>157326</xdr:rowOff>
    </xdr:from>
    <xdr:to>
      <xdr:col>3</xdr:col>
      <xdr:colOff>2372592</xdr:colOff>
      <xdr:row>18</xdr:row>
      <xdr:rowOff>172461</xdr:rowOff>
    </xdr:to>
    <xdr:pic>
      <xdr:nvPicPr>
        <xdr:cNvPr id="26" name="Image 25">
          <a:extLst>
            <a:ext uri="{FF2B5EF4-FFF2-40B4-BE49-F238E27FC236}">
              <a16:creationId xmlns:a16="http://schemas.microsoft.com/office/drawing/2014/main" id="{2237658D-07B4-44B6-8B2B-8359284CEE53}"/>
            </a:ext>
          </a:extLst>
        </xdr:cNvPr>
        <xdr:cNvPicPr>
          <a:picLocks noChangeAspect="1"/>
        </xdr:cNvPicPr>
      </xdr:nvPicPr>
      <xdr:blipFill rotWithShape="1">
        <a:blip xmlns:r="http://schemas.openxmlformats.org/officeDocument/2006/relationships" r:embed="rId2"/>
        <a:srcRect l="2334" t="6844" r="2619" b="3696"/>
        <a:stretch/>
      </xdr:blipFill>
      <xdr:spPr>
        <a:xfrm>
          <a:off x="2268684" y="728826"/>
          <a:ext cx="4623953" cy="3374862"/>
        </a:xfrm>
        <a:prstGeom prst="rect">
          <a:avLst/>
        </a:prstGeom>
        <a:ln>
          <a:solidFill>
            <a:schemeClr val="bg1">
              <a:lumMod val="50000"/>
            </a:schemeClr>
          </a:solidFill>
        </a:ln>
      </xdr:spPr>
    </xdr:pic>
    <xdr:clientData/>
  </xdr:twoCellAnchor>
  <xdr:twoCellAnchor editAs="oneCell">
    <xdr:from>
      <xdr:col>9</xdr:col>
      <xdr:colOff>375936</xdr:colOff>
      <xdr:row>14</xdr:row>
      <xdr:rowOff>190500</xdr:rowOff>
    </xdr:from>
    <xdr:to>
      <xdr:col>14</xdr:col>
      <xdr:colOff>562173</xdr:colOff>
      <xdr:row>21</xdr:row>
      <xdr:rowOff>89867</xdr:rowOff>
    </xdr:to>
    <xdr:pic>
      <xdr:nvPicPr>
        <xdr:cNvPr id="25" name="Image 24">
          <a:extLst>
            <a:ext uri="{FF2B5EF4-FFF2-40B4-BE49-F238E27FC236}">
              <a16:creationId xmlns:a16="http://schemas.microsoft.com/office/drawing/2014/main" id="{CA0C2215-BF66-483A-90BA-B1E9CDC9E185}"/>
            </a:ext>
          </a:extLst>
        </xdr:cNvPr>
        <xdr:cNvPicPr>
          <a:picLocks noChangeAspect="1"/>
        </xdr:cNvPicPr>
      </xdr:nvPicPr>
      <xdr:blipFill>
        <a:blip xmlns:r="http://schemas.openxmlformats.org/officeDocument/2006/relationships" r:embed="rId3"/>
        <a:stretch>
          <a:fillRect/>
        </a:stretch>
      </xdr:blipFill>
      <xdr:spPr>
        <a:xfrm>
          <a:off x="8253111" y="3067050"/>
          <a:ext cx="4834435" cy="1299541"/>
        </a:xfrm>
        <a:prstGeom prst="rect">
          <a:avLst/>
        </a:prstGeom>
      </xdr:spPr>
    </xdr:pic>
    <xdr:clientData/>
  </xdr:twoCellAnchor>
  <xdr:oneCellAnchor>
    <xdr:from>
      <xdr:col>10</xdr:col>
      <xdr:colOff>0</xdr:colOff>
      <xdr:row>29</xdr:row>
      <xdr:rowOff>1</xdr:rowOff>
    </xdr:from>
    <xdr:ext cx="1562864" cy="246530"/>
    <mc:AlternateContent xmlns:mc="http://schemas.openxmlformats.org/markup-compatibility/2006" xmlns:a14="http://schemas.microsoft.com/office/drawing/2010/main">
      <mc:Choice Requires="a14">
        <xdr:sp macro="" textlink="">
          <xdr:nvSpPr>
            <xdr:cNvPr id="27" name="ZoneTexte 26">
              <a:extLst>
                <a:ext uri="{FF2B5EF4-FFF2-40B4-BE49-F238E27FC236}">
                  <a16:creationId xmlns:a16="http://schemas.microsoft.com/office/drawing/2014/main" id="{A3E42416-6AD9-43B7-81F5-AA527150E544}"/>
                </a:ext>
              </a:extLst>
            </xdr:cNvPr>
            <xdr:cNvSpPr txBox="1"/>
          </xdr:nvSpPr>
          <xdr:spPr>
            <a:xfrm>
              <a:off x="13671176" y="6185648"/>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27" name="ZoneTexte 26">
              <a:extLst>
                <a:ext uri="{FF2B5EF4-FFF2-40B4-BE49-F238E27FC236}">
                  <a16:creationId xmlns:a16="http://schemas.microsoft.com/office/drawing/2014/main" id="{A3E42416-6AD9-43B7-81F5-AA527150E544}"/>
                </a:ext>
              </a:extLst>
            </xdr:cNvPr>
            <xdr:cNvSpPr txBox="1"/>
          </xdr:nvSpPr>
          <xdr:spPr>
            <a:xfrm>
              <a:off x="13671176" y="6185648"/>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𝑦∙𝑆∙𝐹</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twoCellAnchor editAs="oneCell">
    <xdr:from>
      <xdr:col>16</xdr:col>
      <xdr:colOff>16517</xdr:colOff>
      <xdr:row>31</xdr:row>
      <xdr:rowOff>25613</xdr:rowOff>
    </xdr:from>
    <xdr:to>
      <xdr:col>17</xdr:col>
      <xdr:colOff>849555</xdr:colOff>
      <xdr:row>37</xdr:row>
      <xdr:rowOff>162776</xdr:rowOff>
    </xdr:to>
    <xdr:pic>
      <xdr:nvPicPr>
        <xdr:cNvPr id="28" name="Image 27">
          <a:extLst>
            <a:ext uri="{FF2B5EF4-FFF2-40B4-BE49-F238E27FC236}">
              <a16:creationId xmlns:a16="http://schemas.microsoft.com/office/drawing/2014/main" id="{256D01B2-C556-458D-A466-767E59C3443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178576" y="6704319"/>
          <a:ext cx="1673479" cy="1381016"/>
        </a:xfrm>
        <a:prstGeom prst="rect">
          <a:avLst/>
        </a:prstGeom>
        <a:ln>
          <a:solidFill>
            <a:schemeClr val="bg1">
              <a:lumMod val="75000"/>
            </a:schemeClr>
          </a:solidFill>
        </a:ln>
      </xdr:spPr>
    </xdr:pic>
    <xdr:clientData/>
  </xdr:twoCellAnchor>
  <xdr:oneCellAnchor>
    <xdr:from>
      <xdr:col>7</xdr:col>
      <xdr:colOff>11595</xdr:colOff>
      <xdr:row>66</xdr:row>
      <xdr:rowOff>2959</xdr:rowOff>
    </xdr:from>
    <xdr:ext cx="921855" cy="292316"/>
    <mc:AlternateContent xmlns:mc="http://schemas.openxmlformats.org/markup-compatibility/2006" xmlns:a14="http://schemas.microsoft.com/office/drawing/2010/main">
      <mc:Choice Requires="a14">
        <xdr:sp macro="" textlink="">
          <xdr:nvSpPr>
            <xdr:cNvPr id="29" name="ZoneTexte 28">
              <a:extLst>
                <a:ext uri="{FF2B5EF4-FFF2-40B4-BE49-F238E27FC236}">
                  <a16:creationId xmlns:a16="http://schemas.microsoft.com/office/drawing/2014/main" id="{9F97F20F-A1B4-45A4-BF8C-A772BA876A25}"/>
                </a:ext>
              </a:extLst>
            </xdr:cNvPr>
            <xdr:cNvSpPr txBox="1"/>
          </xdr:nvSpPr>
          <xdr:spPr>
            <a:xfrm>
              <a:off x="4869345" y="13166509"/>
              <a:ext cx="921855" cy="292316"/>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𝑡</m:t>
                        </m:r>
                      </m:e>
                      <m:sub>
                        <m:r>
                          <a:rPr lang="fr-CA" sz="1100" b="0" i="1">
                            <a:solidFill>
                              <a:schemeClr val="dk1"/>
                            </a:solidFill>
                            <a:effectLst/>
                            <a:latin typeface="Cambria Math" panose="02040503050406030204" pitchFamily="18" charset="0"/>
                            <a:ea typeface="+mn-ea"/>
                            <a:cs typeface="+mn-cs"/>
                          </a:rPr>
                          <m:t>𝑚</m:t>
                        </m:r>
                      </m:sub>
                    </m:sSub>
                    <m:r>
                      <a:rPr lang="fr-CA"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𝑡</m:t>
                    </m:r>
                    <m:rad>
                      <m:radPr>
                        <m:degHide m:val="on"/>
                        <m:ctrlPr>
                          <a:rPr lang="fr-CA" sz="1100" b="0" i="1">
                            <a:solidFill>
                              <a:schemeClr val="dk1"/>
                            </a:solidFill>
                            <a:effectLst/>
                            <a:latin typeface="Cambria Math" panose="02040503050406030204" pitchFamily="18" charset="0"/>
                            <a:ea typeface="+mn-ea"/>
                            <a:cs typeface="+mn-cs"/>
                          </a:rPr>
                        </m:ctrlPr>
                      </m:radPr>
                      <m:deg/>
                      <m:e>
                        <m:acc>
                          <m:accPr>
                            <m:chr m:val="̅"/>
                            <m:ctrlPr>
                              <a:rPr lang="fr-CA" sz="1100" b="0" i="1">
                                <a:solidFill>
                                  <a:schemeClr val="dk1"/>
                                </a:solidFill>
                                <a:effectLst/>
                                <a:latin typeface="Cambria Math" panose="02040503050406030204" pitchFamily="18" charset="0"/>
                                <a:ea typeface="+mn-ea"/>
                                <a:cs typeface="+mn-cs"/>
                              </a:rPr>
                            </m:ctrlPr>
                          </m:accPr>
                          <m:e>
                            <m:r>
                              <a:rPr lang="fr-CA" sz="1100" b="0" i="1">
                                <a:solidFill>
                                  <a:schemeClr val="dk1"/>
                                </a:solidFill>
                                <a:effectLst/>
                                <a:latin typeface="Cambria Math" panose="02040503050406030204" pitchFamily="18" charset="0"/>
                                <a:ea typeface="+mn-ea"/>
                                <a:cs typeface="+mn-cs"/>
                              </a:rPr>
                              <m:t>𝐹</m:t>
                            </m:r>
                          </m:e>
                        </m:acc>
                      </m:e>
                    </m:rad>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29" name="ZoneTexte 28">
              <a:extLst>
                <a:ext uri="{FF2B5EF4-FFF2-40B4-BE49-F238E27FC236}">
                  <a16:creationId xmlns:a16="http://schemas.microsoft.com/office/drawing/2014/main" id="{9F97F20F-A1B4-45A4-BF8C-A772BA876A25}"/>
                </a:ext>
              </a:extLst>
            </xdr:cNvPr>
            <xdr:cNvSpPr txBox="1"/>
          </xdr:nvSpPr>
          <xdr:spPr>
            <a:xfrm>
              <a:off x="4869345" y="13166509"/>
              <a:ext cx="921855" cy="292316"/>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100" b="0" i="0">
                  <a:solidFill>
                    <a:schemeClr val="dk1"/>
                  </a:solidFill>
                  <a:effectLst/>
                  <a:latin typeface="Cambria Math" panose="02040503050406030204" pitchFamily="18" charset="0"/>
                  <a:ea typeface="+mn-ea"/>
                  <a:cs typeface="+mn-cs"/>
                </a:rPr>
                <a:t>𝑡_𝑚</a:t>
              </a:r>
              <a:r>
                <a:rPr lang="fr-CA"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𝑡√(𝐹 ̅ )</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11595</xdr:colOff>
      <xdr:row>67</xdr:row>
      <xdr:rowOff>98208</xdr:rowOff>
    </xdr:from>
    <xdr:ext cx="2531580" cy="511391"/>
    <mc:AlternateContent xmlns:mc="http://schemas.openxmlformats.org/markup-compatibility/2006" xmlns:a14="http://schemas.microsoft.com/office/drawing/2010/main">
      <mc:Choice Requires="a14">
        <xdr:sp macro="" textlink="">
          <xdr:nvSpPr>
            <xdr:cNvPr id="30" name="ZoneTexte 29">
              <a:extLst>
                <a:ext uri="{FF2B5EF4-FFF2-40B4-BE49-F238E27FC236}">
                  <a16:creationId xmlns:a16="http://schemas.microsoft.com/office/drawing/2014/main" id="{DEB7B858-212C-473C-AC89-591E8A88E7BD}"/>
                </a:ext>
              </a:extLst>
            </xdr:cNvPr>
            <xdr:cNvSpPr txBox="1"/>
          </xdr:nvSpPr>
          <xdr:spPr>
            <a:xfrm>
              <a:off x="4869345" y="13461783"/>
              <a:ext cx="2531580" cy="511391"/>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fr-CA"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FR" sz="1100" i="1">
                        <a:solidFill>
                          <a:schemeClr val="dk1"/>
                        </a:solidFill>
                        <a:effectLst/>
                        <a:latin typeface="Cambria Math" panose="02040503050406030204" pitchFamily="18" charset="0"/>
                        <a:ea typeface="+mn-ea"/>
                        <a:cs typeface="+mn-cs"/>
                      </a:rPr>
                      <m:t>𝛽</m:t>
                    </m:r>
                    <m:r>
                      <a:rPr lang="fr-FR" sz="1100" i="1">
                        <a:solidFill>
                          <a:schemeClr val="dk1"/>
                        </a:solidFill>
                        <a:effectLst/>
                        <a:latin typeface="Cambria Math" panose="02040503050406030204" pitchFamily="18" charset="0"/>
                        <a:ea typeface="+mn-ea"/>
                        <a:cs typeface="+mn-cs"/>
                      </a:rPr>
                      <m:t>=</m:t>
                    </m:r>
                    <m:f>
                      <m:fPr>
                        <m:type m:val="lin"/>
                        <m:ctrlPr>
                          <a:rPr lang="fr-CA" sz="1100" i="1">
                            <a:solidFill>
                              <a:schemeClr val="dk1"/>
                            </a:solidFill>
                            <a:effectLst/>
                            <a:latin typeface="Cambria Math" panose="02040503050406030204" pitchFamily="18" charset="0"/>
                            <a:ea typeface="+mn-ea"/>
                            <a:cs typeface="+mn-cs"/>
                          </a:rPr>
                        </m:ctrlPr>
                      </m:fPr>
                      <m:num>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1+</m:t>
                            </m:r>
                            <m:r>
                              <a:rPr lang="fr-FR" sz="1100" i="1">
                                <a:solidFill>
                                  <a:schemeClr val="dk1"/>
                                </a:solidFill>
                                <a:effectLst/>
                                <a:latin typeface="Cambria Math" panose="02040503050406030204" pitchFamily="18" charset="0"/>
                                <a:ea typeface="+mn-ea"/>
                                <a:cs typeface="+mn-cs"/>
                              </a:rPr>
                              <m:t>𝛼</m:t>
                            </m:r>
                            <m:r>
                              <a:rPr lang="fr-FR" sz="1100" i="1">
                                <a:solidFill>
                                  <a:schemeClr val="dk1"/>
                                </a:solidFill>
                                <a:effectLst/>
                                <a:latin typeface="Cambria Math" panose="02040503050406030204" pitchFamily="18" charset="0"/>
                                <a:ea typeface="+mn-ea"/>
                                <a:cs typeface="+mn-cs"/>
                              </a:rPr>
                              <m:t>∙</m:t>
                            </m:r>
                            <m:d>
                              <m:dPr>
                                <m:ctrlPr>
                                  <a:rPr lang="fr-CA" sz="1100" i="1">
                                    <a:solidFill>
                                      <a:schemeClr val="dk1"/>
                                    </a:solidFill>
                                    <a:effectLst/>
                                    <a:latin typeface="Cambria Math" panose="02040503050406030204" pitchFamily="18" charset="0"/>
                                    <a:ea typeface="+mn-ea"/>
                                    <a:cs typeface="+mn-cs"/>
                                  </a:rPr>
                                </m:ctrlPr>
                              </m:dPr>
                              <m:e>
                                <m:acc>
                                  <m:accPr>
                                    <m:chr m:val="̅"/>
                                    <m:ctrlPr>
                                      <a:rPr lang="fr-CA" sz="1100" i="1">
                                        <a:solidFill>
                                          <a:schemeClr val="dk1"/>
                                        </a:solidFill>
                                        <a:effectLst/>
                                        <a:latin typeface="Cambria Math" panose="02040503050406030204" pitchFamily="18" charset="0"/>
                                        <a:ea typeface="+mn-ea"/>
                                        <a:cs typeface="+mn-cs"/>
                                      </a:rPr>
                                    </m:ctrlPr>
                                  </m:accPr>
                                  <m:e>
                                    <m:r>
                                      <a:rPr lang="fr-FR" sz="1100" i="1">
                                        <a:solidFill>
                                          <a:schemeClr val="dk1"/>
                                        </a:solidFill>
                                        <a:effectLst/>
                                        <a:latin typeface="Cambria Math" panose="02040503050406030204" pitchFamily="18" charset="0"/>
                                        <a:ea typeface="+mn-ea"/>
                                        <a:cs typeface="+mn-cs"/>
                                      </a:rPr>
                                      <m:t>𝜆</m:t>
                                    </m:r>
                                  </m:e>
                                </m:acc>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acc>
                                      <m:accPr>
                                        <m:chr m:val="̅"/>
                                        <m:ctrlPr>
                                          <a:rPr lang="fr-CA" sz="1100" i="1">
                                            <a:solidFill>
                                              <a:schemeClr val="dk1"/>
                                            </a:solidFill>
                                            <a:effectLst/>
                                            <a:latin typeface="Cambria Math" panose="02040503050406030204" pitchFamily="18" charset="0"/>
                                            <a:ea typeface="+mn-ea"/>
                                            <a:cs typeface="+mn-cs"/>
                                          </a:rPr>
                                        </m:ctrlPr>
                                      </m:accPr>
                                      <m:e>
                                        <m:r>
                                          <a:rPr lang="fr-FR" sz="1100" i="1">
                                            <a:solidFill>
                                              <a:schemeClr val="dk1"/>
                                            </a:solidFill>
                                            <a:effectLst/>
                                            <a:latin typeface="Cambria Math" panose="02040503050406030204" pitchFamily="18" charset="0"/>
                                            <a:ea typeface="+mn-ea"/>
                                            <a:cs typeface="+mn-cs"/>
                                          </a:rPr>
                                          <m:t>𝜆</m:t>
                                        </m:r>
                                      </m:e>
                                    </m:acc>
                                  </m:e>
                                  <m:sub>
                                    <m:r>
                                      <a:rPr lang="fr-FR" sz="1100" i="1">
                                        <a:solidFill>
                                          <a:schemeClr val="dk1"/>
                                        </a:solidFill>
                                        <a:effectLst/>
                                        <a:latin typeface="Cambria Math" panose="02040503050406030204" pitchFamily="18" charset="0"/>
                                        <a:ea typeface="+mn-ea"/>
                                        <a:cs typeface="+mn-cs"/>
                                      </a:rPr>
                                      <m:t>0</m:t>
                                    </m:r>
                                  </m:sub>
                                </m:sSub>
                              </m:e>
                            </m:d>
                            <m:r>
                              <a:rPr lang="fr-FR" sz="1100" i="1">
                                <a:solidFill>
                                  <a:schemeClr val="dk1"/>
                                </a:solidFill>
                                <a:effectLst/>
                                <a:latin typeface="Cambria Math" panose="02040503050406030204" pitchFamily="18" charset="0"/>
                                <a:ea typeface="+mn-ea"/>
                                <a:cs typeface="+mn-cs"/>
                              </a:rPr>
                              <m:t>+</m:t>
                            </m:r>
                            <m:sSup>
                              <m:sSupPr>
                                <m:ctrlPr>
                                  <a:rPr lang="fr-CA" sz="1100" i="1">
                                    <a:solidFill>
                                      <a:schemeClr val="dk1"/>
                                    </a:solidFill>
                                    <a:effectLst/>
                                    <a:latin typeface="Cambria Math" panose="02040503050406030204" pitchFamily="18" charset="0"/>
                                    <a:ea typeface="+mn-ea"/>
                                    <a:cs typeface="+mn-cs"/>
                                  </a:rPr>
                                </m:ctrlPr>
                              </m:sSupPr>
                              <m:e>
                                <m:acc>
                                  <m:accPr>
                                    <m:chr m:val="̅"/>
                                    <m:ctrlPr>
                                      <a:rPr lang="fr-CA" sz="1100" i="1">
                                        <a:solidFill>
                                          <a:schemeClr val="dk1"/>
                                        </a:solidFill>
                                        <a:effectLst/>
                                        <a:latin typeface="Cambria Math" panose="02040503050406030204" pitchFamily="18" charset="0"/>
                                        <a:ea typeface="+mn-ea"/>
                                        <a:cs typeface="+mn-cs"/>
                                      </a:rPr>
                                    </m:ctrlPr>
                                  </m:accPr>
                                  <m:e>
                                    <m:r>
                                      <a:rPr lang="fr-FR" sz="1100" i="1">
                                        <a:solidFill>
                                          <a:schemeClr val="dk1"/>
                                        </a:solidFill>
                                        <a:effectLst/>
                                        <a:latin typeface="Cambria Math" panose="02040503050406030204" pitchFamily="18" charset="0"/>
                                        <a:ea typeface="+mn-ea"/>
                                        <a:cs typeface="+mn-cs"/>
                                      </a:rPr>
                                      <m:t>𝜆</m:t>
                                    </m:r>
                                  </m:e>
                                </m:acc>
                              </m:e>
                              <m:sup>
                                <m:r>
                                  <a:rPr lang="fr-FR" sz="1100" i="1">
                                    <a:solidFill>
                                      <a:schemeClr val="dk1"/>
                                    </a:solidFill>
                                    <a:effectLst/>
                                    <a:latin typeface="Cambria Math" panose="02040503050406030204" pitchFamily="18" charset="0"/>
                                    <a:ea typeface="+mn-ea"/>
                                    <a:cs typeface="+mn-cs"/>
                                  </a:rPr>
                                  <m:t>2</m:t>
                                </m:r>
                              </m:sup>
                            </m:sSup>
                          </m:e>
                        </m:d>
                      </m:num>
                      <m:den>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2∙</m:t>
                            </m:r>
                            <m:sSup>
                              <m:sSupPr>
                                <m:ctrlPr>
                                  <a:rPr lang="fr-CA" sz="1100" i="1">
                                    <a:solidFill>
                                      <a:schemeClr val="dk1"/>
                                    </a:solidFill>
                                    <a:effectLst/>
                                    <a:latin typeface="Cambria Math" panose="02040503050406030204" pitchFamily="18" charset="0"/>
                                    <a:ea typeface="+mn-ea"/>
                                    <a:cs typeface="+mn-cs"/>
                                  </a:rPr>
                                </m:ctrlPr>
                              </m:sSupPr>
                              <m:e>
                                <m:acc>
                                  <m:accPr>
                                    <m:chr m:val="̅"/>
                                    <m:ctrlPr>
                                      <a:rPr lang="fr-CA" sz="1100" i="1">
                                        <a:solidFill>
                                          <a:schemeClr val="dk1"/>
                                        </a:solidFill>
                                        <a:effectLst/>
                                        <a:latin typeface="Cambria Math" panose="02040503050406030204" pitchFamily="18" charset="0"/>
                                        <a:ea typeface="+mn-ea"/>
                                        <a:cs typeface="+mn-cs"/>
                                      </a:rPr>
                                    </m:ctrlPr>
                                  </m:accPr>
                                  <m:e>
                                    <m:r>
                                      <a:rPr lang="fr-FR" sz="1100" i="1">
                                        <a:solidFill>
                                          <a:schemeClr val="dk1"/>
                                        </a:solidFill>
                                        <a:effectLst/>
                                        <a:latin typeface="Cambria Math" panose="02040503050406030204" pitchFamily="18" charset="0"/>
                                        <a:ea typeface="+mn-ea"/>
                                        <a:cs typeface="+mn-cs"/>
                                      </a:rPr>
                                      <m:t>𝜆</m:t>
                                    </m:r>
                                  </m:e>
                                </m:acc>
                              </m:e>
                              <m:sup>
                                <m:r>
                                  <a:rPr lang="fr-FR" sz="1100" i="1">
                                    <a:solidFill>
                                      <a:schemeClr val="dk1"/>
                                    </a:solidFill>
                                    <a:effectLst/>
                                    <a:latin typeface="Cambria Math" panose="02040503050406030204" pitchFamily="18" charset="0"/>
                                    <a:ea typeface="+mn-ea"/>
                                    <a:cs typeface="+mn-cs"/>
                                  </a:rPr>
                                  <m:t>2</m:t>
                                </m:r>
                              </m:sup>
                            </m:sSup>
                          </m:e>
                        </m:d>
                      </m:den>
                    </m:f>
                  </m:oMath>
                </m:oMathPara>
              </a14:m>
              <a:endParaRPr lang="fr-CA" sz="1100">
                <a:solidFill>
                  <a:schemeClr val="tx1"/>
                </a:solidFill>
                <a:effectLst/>
                <a:latin typeface="+mn-lt"/>
                <a:ea typeface="+mn-ea"/>
                <a:cs typeface="+mn-cs"/>
              </a:endParaRPr>
            </a:p>
            <a:p>
              <a:endParaRPr lang="fr-CA" sz="1100"/>
            </a:p>
          </xdr:txBody>
        </xdr:sp>
      </mc:Choice>
      <mc:Fallback xmlns="">
        <xdr:sp macro="" textlink="">
          <xdr:nvSpPr>
            <xdr:cNvPr id="30" name="ZoneTexte 29">
              <a:extLst>
                <a:ext uri="{FF2B5EF4-FFF2-40B4-BE49-F238E27FC236}">
                  <a16:creationId xmlns:a16="http://schemas.microsoft.com/office/drawing/2014/main" id="{DEB7B858-212C-473C-AC89-591E8A88E7BD}"/>
                </a:ext>
              </a:extLst>
            </xdr:cNvPr>
            <xdr:cNvSpPr txBox="1"/>
          </xdr:nvSpPr>
          <xdr:spPr>
            <a:xfrm>
              <a:off x="4869345" y="13461783"/>
              <a:ext cx="2531580" cy="511391"/>
            </a:xfrm>
            <a:prstGeom prst="rect">
              <a:avLst/>
            </a:prstGeom>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fr-CA"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𝛽=</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1+𝛼∙</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 ̅_</a:t>
              </a:r>
              <a:r>
                <a:rPr lang="fr-FR" sz="1100" i="0">
                  <a:solidFill>
                    <a:schemeClr val="dk1"/>
                  </a:solidFill>
                  <a:effectLst/>
                  <a:latin typeface="+mn-lt"/>
                  <a:ea typeface="+mn-ea"/>
                  <a:cs typeface="+mn-cs"/>
                </a:rPr>
                <a:t>0 )+𝜆</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2 )</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2∙𝜆</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2 ) </a:t>
              </a:r>
              <a:endParaRPr lang="fr-CA" sz="1100">
                <a:solidFill>
                  <a:schemeClr val="tx1"/>
                </a:solidFill>
                <a:effectLst/>
                <a:latin typeface="+mn-lt"/>
                <a:ea typeface="+mn-ea"/>
                <a:cs typeface="+mn-cs"/>
              </a:endParaRPr>
            </a:p>
            <a:p>
              <a:endParaRPr lang="fr-CA" sz="1100"/>
            </a:p>
          </xdr:txBody>
        </xdr:sp>
      </mc:Fallback>
    </mc:AlternateContent>
    <xdr:clientData/>
  </xdr:oneCellAnchor>
  <xdr:oneCellAnchor>
    <xdr:from>
      <xdr:col>7</xdr:col>
      <xdr:colOff>14287</xdr:colOff>
      <xdr:row>69</xdr:row>
      <xdr:rowOff>200025</xdr:rowOff>
    </xdr:from>
    <xdr:ext cx="1595438" cy="400050"/>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CC4E597C-FDF4-4DE6-B874-3A73C3ACC801}"/>
                </a:ext>
              </a:extLst>
            </xdr:cNvPr>
            <xdr:cNvSpPr txBox="1"/>
          </xdr:nvSpPr>
          <xdr:spPr>
            <a:xfrm>
              <a:off x="4872037" y="14228989"/>
              <a:ext cx="1595438" cy="400050"/>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acc>
                      <m:accPr>
                        <m:chr m:val="̅"/>
                        <m:ctrlPr>
                          <a:rPr lang="fr-CA" sz="1100" i="1">
                            <a:latin typeface="Cambria Math" panose="02040503050406030204" pitchFamily="18" charset="0"/>
                          </a:rPr>
                        </m:ctrlPr>
                      </m:accPr>
                      <m:e>
                        <m:r>
                          <a:rPr lang="fr-CA" sz="1100" b="0" i="1">
                            <a:latin typeface="Cambria Math" panose="02040503050406030204" pitchFamily="18" charset="0"/>
                          </a:rPr>
                          <m:t>𝐹</m:t>
                        </m:r>
                      </m:e>
                    </m:acc>
                    <m:r>
                      <a:rPr lang="fr-CA" sz="1100" b="0" i="1">
                        <a:latin typeface="Cambria Math" panose="02040503050406030204" pitchFamily="18" charset="0"/>
                      </a:rPr>
                      <m:t>=</m:t>
                    </m:r>
                    <m:r>
                      <a:rPr lang="fr-CA" sz="1100" b="0" i="1">
                        <a:latin typeface="Cambria Math" panose="02040503050406030204" pitchFamily="18" charset="0"/>
                        <a:ea typeface="Cambria Math" panose="02040503050406030204" pitchFamily="18" charset="0"/>
                      </a:rPr>
                      <m:t>𝛽</m:t>
                    </m:r>
                    <m:r>
                      <a:rPr lang="fr-CA" sz="1100" b="0" i="1">
                        <a:latin typeface="Cambria Math" panose="02040503050406030204" pitchFamily="18" charset="0"/>
                        <a:ea typeface="Cambria Math" panose="02040503050406030204" pitchFamily="18" charset="0"/>
                      </a:rPr>
                      <m:t>−</m:t>
                    </m:r>
                    <m:rad>
                      <m:radPr>
                        <m:degHide m:val="on"/>
                        <m:ctrlPr>
                          <a:rPr lang="fr-CA" sz="1100" b="0" i="1">
                            <a:latin typeface="Cambria Math" panose="02040503050406030204" pitchFamily="18" charset="0"/>
                            <a:ea typeface="Cambria Math" panose="02040503050406030204" pitchFamily="18" charset="0"/>
                          </a:rPr>
                        </m:ctrlPr>
                      </m:radPr>
                      <m:deg/>
                      <m:e>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𝛽</m:t>
                            </m:r>
                          </m:e>
                          <m:sup>
                            <m:r>
                              <a:rPr lang="fr-CA" sz="1100" b="0" i="1">
                                <a:latin typeface="Cambria Math" panose="02040503050406030204" pitchFamily="18" charset="0"/>
                                <a:ea typeface="Cambria Math" panose="02040503050406030204" pitchFamily="18" charset="0"/>
                              </a:rPr>
                              <m:t>2</m:t>
                            </m:r>
                          </m:sup>
                        </m:sSup>
                        <m:r>
                          <a:rPr lang="fr-CA" sz="1100" b="0" i="1">
                            <a:latin typeface="Cambria Math" panose="02040503050406030204" pitchFamily="18" charset="0"/>
                            <a:ea typeface="Cambria Math" panose="02040503050406030204" pitchFamily="18" charset="0"/>
                          </a:rPr>
                          <m:t>−1/</m:t>
                        </m:r>
                        <m:sSup>
                          <m:sSupPr>
                            <m:ctrlPr>
                              <a:rPr lang="fr-CA" sz="1100" b="0" i="1">
                                <a:latin typeface="Cambria Math" panose="02040503050406030204" pitchFamily="18" charset="0"/>
                                <a:ea typeface="Cambria Math" panose="02040503050406030204" pitchFamily="18" charset="0"/>
                              </a:rPr>
                            </m:ctrlPr>
                          </m:sSupPr>
                          <m:e>
                            <m:acc>
                              <m:accPr>
                                <m:chr m:val="̅"/>
                                <m:ctrlPr>
                                  <a:rPr lang="fr-CA" sz="1100" b="0" i="1">
                                    <a:latin typeface="Cambria Math" panose="02040503050406030204" pitchFamily="18" charset="0"/>
                                    <a:ea typeface="Cambria Math" panose="02040503050406030204" pitchFamily="18" charset="0"/>
                                  </a:rPr>
                                </m:ctrlPr>
                              </m:accPr>
                              <m:e>
                                <m:r>
                                  <a:rPr lang="fr-CA" sz="1100" b="0" i="1">
                                    <a:latin typeface="Cambria Math" panose="02040503050406030204" pitchFamily="18" charset="0"/>
                                    <a:ea typeface="Cambria Math" panose="02040503050406030204" pitchFamily="18" charset="0"/>
                                  </a:rPr>
                                  <m:t>𝜆</m:t>
                                </m:r>
                              </m:e>
                            </m:acc>
                          </m:e>
                          <m:sup>
                            <m:r>
                              <a:rPr lang="fr-CA" sz="1100" b="0" i="1">
                                <a:latin typeface="Cambria Math" panose="02040503050406030204" pitchFamily="18" charset="0"/>
                                <a:ea typeface="Cambria Math" panose="02040503050406030204" pitchFamily="18" charset="0"/>
                              </a:rPr>
                              <m:t>2</m:t>
                            </m:r>
                          </m:sup>
                        </m:sSup>
                      </m:e>
                    </m:rad>
                  </m:oMath>
                </m:oMathPara>
              </a14:m>
              <a:endParaRPr lang="fr-CA" sz="1100"/>
            </a:p>
          </xdr:txBody>
        </xdr:sp>
      </mc:Choice>
      <mc:Fallback xmlns="">
        <xdr:sp macro="" textlink="">
          <xdr:nvSpPr>
            <xdr:cNvPr id="5" name="ZoneTexte 4">
              <a:extLst>
                <a:ext uri="{FF2B5EF4-FFF2-40B4-BE49-F238E27FC236}">
                  <a16:creationId xmlns:a16="http://schemas.microsoft.com/office/drawing/2014/main" id="{CC4E597C-FDF4-4DE6-B874-3A73C3ACC801}"/>
                </a:ext>
              </a:extLst>
            </xdr:cNvPr>
            <xdr:cNvSpPr txBox="1"/>
          </xdr:nvSpPr>
          <xdr:spPr>
            <a:xfrm>
              <a:off x="4872037" y="14228989"/>
              <a:ext cx="1595438" cy="400050"/>
            </a:xfrm>
            <a:prstGeom prst="rect">
              <a:avLst/>
            </a:prstGeom>
            <a:solidFill>
              <a:schemeClr val="bg1"/>
            </a:solidFill>
            <a:ln>
              <a:solidFill>
                <a:schemeClr val="bg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fr-CA" sz="1100" b="0" i="0">
                  <a:latin typeface="Cambria Math" panose="02040503050406030204" pitchFamily="18" charset="0"/>
                </a:rPr>
                <a:t>𝐹 ̅=</a:t>
              </a:r>
              <a:r>
                <a:rPr lang="fr-CA" sz="1100" b="0" i="0">
                  <a:latin typeface="Cambria Math" panose="02040503050406030204" pitchFamily="18" charset="0"/>
                  <a:ea typeface="Cambria Math" panose="02040503050406030204" pitchFamily="18" charset="0"/>
                </a:rPr>
                <a:t>𝛽−√(𝛽^2−1/𝜆 ̅^2 )</a:t>
              </a:r>
              <a:endParaRPr lang="fr-CA" sz="1100"/>
            </a:p>
          </xdr:txBody>
        </xdr:sp>
      </mc:Fallback>
    </mc:AlternateContent>
    <xdr:clientData/>
  </xdr:oneCellAnchor>
  <xdr:oneCellAnchor>
    <xdr:from>
      <xdr:col>7</xdr:col>
      <xdr:colOff>0</xdr:colOff>
      <xdr:row>72</xdr:row>
      <xdr:rowOff>13606</xdr:rowOff>
    </xdr:from>
    <xdr:ext cx="1292680" cy="394608"/>
    <mc:AlternateContent xmlns:mc="http://schemas.openxmlformats.org/markup-compatibility/2006" xmlns:a14="http://schemas.microsoft.com/office/drawing/2010/main">
      <mc:Choice Requires="a14">
        <xdr:sp macro="" textlink="">
          <xdr:nvSpPr>
            <xdr:cNvPr id="31" name="ZoneTexte 30">
              <a:extLst>
                <a:ext uri="{FF2B5EF4-FFF2-40B4-BE49-F238E27FC236}">
                  <a16:creationId xmlns:a16="http://schemas.microsoft.com/office/drawing/2014/main" id="{7731E416-B22A-4658-B25C-BBB6C32D2BA9}"/>
                </a:ext>
              </a:extLst>
            </xdr:cNvPr>
            <xdr:cNvSpPr txBox="1"/>
          </xdr:nvSpPr>
          <xdr:spPr>
            <a:xfrm>
              <a:off x="4857750" y="14654892"/>
              <a:ext cx="1292680" cy="39460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𝑦</m:t>
                        </m:r>
                      </m:sub>
                    </m:sSub>
                  </m:oMath>
                </m:oMathPara>
              </a14:m>
              <a:endParaRPr lang="fr-CA" sz="1100"/>
            </a:p>
          </xdr:txBody>
        </xdr:sp>
      </mc:Choice>
      <mc:Fallback xmlns="">
        <xdr:sp macro="" textlink="">
          <xdr:nvSpPr>
            <xdr:cNvPr id="31" name="ZoneTexte 30">
              <a:extLst>
                <a:ext uri="{FF2B5EF4-FFF2-40B4-BE49-F238E27FC236}">
                  <a16:creationId xmlns:a16="http://schemas.microsoft.com/office/drawing/2014/main" id="{7731E416-B22A-4658-B25C-BBB6C32D2BA9}"/>
                </a:ext>
              </a:extLst>
            </xdr:cNvPr>
            <xdr:cNvSpPr txBox="1"/>
          </xdr:nvSpPr>
          <xdr:spPr>
            <a:xfrm>
              <a:off x="4857750" y="14654892"/>
              <a:ext cx="1292680" cy="39460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𝑦∙𝑆∙𝐹</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a:t>
              </a:r>
              <a:endParaRPr lang="fr-CA" sz="1100"/>
            </a:p>
          </xdr:txBody>
        </xdr:sp>
      </mc:Fallback>
    </mc:AlternateContent>
    <xdr:clientData/>
  </xdr:oneCellAnchor>
  <xdr:oneCellAnchor>
    <xdr:from>
      <xdr:col>6</xdr:col>
      <xdr:colOff>233796</xdr:colOff>
      <xdr:row>75</xdr:row>
      <xdr:rowOff>16453</xdr:rowOff>
    </xdr:from>
    <xdr:ext cx="5290704" cy="588665"/>
    <mc:AlternateContent xmlns:mc="http://schemas.openxmlformats.org/markup-compatibility/2006" xmlns:a14="http://schemas.microsoft.com/office/drawing/2010/main">
      <mc:Choice Requires="a14">
        <xdr:sp macro="" textlink="">
          <xdr:nvSpPr>
            <xdr:cNvPr id="32" name="ZoneTexte 31">
              <a:extLst>
                <a:ext uri="{FF2B5EF4-FFF2-40B4-BE49-F238E27FC236}">
                  <a16:creationId xmlns:a16="http://schemas.microsoft.com/office/drawing/2014/main" id="{60A7E5BF-DAE3-44F7-8C09-06F86FE3B44B}"/>
                </a:ext>
              </a:extLst>
            </xdr:cNvPr>
            <xdr:cNvSpPr txBox="1"/>
          </xdr:nvSpPr>
          <xdr:spPr>
            <a:xfrm>
              <a:off x="4839414" y="15077159"/>
              <a:ext cx="5290704" cy="588665"/>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200"/>
                <a:t>Puisque</a:t>
              </a:r>
              <a:r>
                <a:rPr lang="fr-CA" sz="1200" baseline="0"/>
                <a:t> la différence entre t et t_m est très petite, on admet que cette petite modification ne modifie pas le module de section. Donc, </a:t>
              </a:r>
              <a14:m>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𝑆</m:t>
                      </m:r>
                    </m:e>
                    <m:sub>
                      <m:r>
                        <a:rPr lang="fr-FR" sz="1100" i="1">
                          <a:solidFill>
                            <a:schemeClr val="tx1"/>
                          </a:solidFill>
                          <a:effectLst/>
                          <a:latin typeface="Cambria Math" panose="02040503050406030204" pitchFamily="18" charset="0"/>
                          <a:ea typeface="+mn-ea"/>
                          <a:cs typeface="+mn-cs"/>
                        </a:rPr>
                        <m:t>𝑚</m:t>
                      </m:r>
                    </m:sub>
                  </m:sSub>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𝑆</m:t>
                  </m:r>
                  <m:r>
                    <a:rPr lang="fr-CA" sz="1100" b="0" i="0">
                      <a:solidFill>
                        <a:schemeClr val="tx1"/>
                      </a:solidFill>
                      <a:effectLst/>
                      <a:latin typeface="Cambria Math" panose="02040503050406030204" pitchFamily="18" charset="0"/>
                      <a:ea typeface="+mn-ea"/>
                      <a:cs typeface="+mn-cs"/>
                    </a:rPr>
                    <m:t> .</m:t>
                  </m:r>
                </m:oMath>
              </a14:m>
              <a:endParaRPr lang="fr-CA" sz="1200" baseline="0"/>
            </a:p>
            <a:p>
              <a:endParaRPr lang="fr-CA" sz="1200"/>
            </a:p>
          </xdr:txBody>
        </xdr:sp>
      </mc:Choice>
      <mc:Fallback xmlns="">
        <xdr:sp macro="" textlink="">
          <xdr:nvSpPr>
            <xdr:cNvPr id="32" name="ZoneTexte 31">
              <a:extLst>
                <a:ext uri="{FF2B5EF4-FFF2-40B4-BE49-F238E27FC236}">
                  <a16:creationId xmlns:a16="http://schemas.microsoft.com/office/drawing/2014/main" id="{60A7E5BF-DAE3-44F7-8C09-06F86FE3B44B}"/>
                </a:ext>
              </a:extLst>
            </xdr:cNvPr>
            <xdr:cNvSpPr txBox="1"/>
          </xdr:nvSpPr>
          <xdr:spPr>
            <a:xfrm>
              <a:off x="4839414" y="15077159"/>
              <a:ext cx="5290704" cy="588665"/>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CA" sz="1200"/>
                <a:t>Puisque</a:t>
              </a:r>
              <a:r>
                <a:rPr lang="fr-CA" sz="1200" baseline="0"/>
                <a:t> la différence entre t et t_m est très petite, on admet que cette petite modification ne modifie pas le module de section. Donc, </a:t>
              </a:r>
              <a:r>
                <a:rPr lang="fr-FR" sz="1100" i="0">
                  <a:solidFill>
                    <a:schemeClr val="tx1"/>
                  </a:solidFill>
                  <a:effectLst/>
                  <a:latin typeface="+mn-lt"/>
                  <a:ea typeface="+mn-ea"/>
                  <a:cs typeface="+mn-cs"/>
                </a:rPr>
                <a:t>𝑆</a:t>
              </a:r>
              <a:r>
                <a:rPr lang="fr-CA" sz="1100" i="0">
                  <a:solidFill>
                    <a:schemeClr val="tx1"/>
                  </a:solidFill>
                  <a:effectLst/>
                  <a:latin typeface="+mn-lt"/>
                  <a:ea typeface="+mn-ea"/>
                  <a:cs typeface="+mn-cs"/>
                </a:rPr>
                <a:t>_</a:t>
              </a:r>
              <a:r>
                <a:rPr lang="fr-FR" sz="1100" i="0">
                  <a:solidFill>
                    <a:schemeClr val="tx1"/>
                  </a:solidFill>
                  <a:effectLst/>
                  <a:latin typeface="+mn-lt"/>
                  <a:ea typeface="+mn-ea"/>
                  <a:cs typeface="+mn-cs"/>
                </a:rPr>
                <a:t>𝑚≈𝑆</a:t>
              </a:r>
              <a:r>
                <a:rPr lang="fr-CA" sz="1100" b="0" i="0">
                  <a:solidFill>
                    <a:schemeClr val="tx1"/>
                  </a:solidFill>
                  <a:effectLst/>
                  <a:latin typeface="Cambria Math" panose="02040503050406030204" pitchFamily="18" charset="0"/>
                  <a:ea typeface="+mn-ea"/>
                  <a:cs typeface="+mn-cs"/>
                </a:rPr>
                <a:t> .</a:t>
              </a:r>
              <a:endParaRPr lang="fr-CA" sz="1200" baseline="0"/>
            </a:p>
            <a:p>
              <a:endParaRPr lang="fr-CA" sz="1200"/>
            </a:p>
          </xdr:txBody>
        </xdr:sp>
      </mc:Fallback>
    </mc:AlternateContent>
    <xdr:clientData/>
  </xdr:oneCellAnchor>
  <xdr:oneCellAnchor>
    <xdr:from>
      <xdr:col>7</xdr:col>
      <xdr:colOff>3920</xdr:colOff>
      <xdr:row>97</xdr:row>
      <xdr:rowOff>7844</xdr:rowOff>
    </xdr:from>
    <xdr:ext cx="1577230" cy="394137"/>
    <mc:AlternateContent xmlns:mc="http://schemas.openxmlformats.org/markup-compatibility/2006" xmlns:a14="http://schemas.microsoft.com/office/drawing/2010/main">
      <mc:Choice Requires="a14">
        <xdr:sp macro="" textlink="">
          <xdr:nvSpPr>
            <xdr:cNvPr id="33" name="ZoneTexte 32">
              <a:extLst>
                <a:ext uri="{FF2B5EF4-FFF2-40B4-BE49-F238E27FC236}">
                  <a16:creationId xmlns:a16="http://schemas.microsoft.com/office/drawing/2014/main" id="{9559C6F8-8978-4C4C-B6BE-0EB37DB88EC4}"/>
                </a:ext>
              </a:extLst>
            </xdr:cNvPr>
            <xdr:cNvSpPr txBox="1"/>
          </xdr:nvSpPr>
          <xdr:spPr>
            <a:xfrm>
              <a:off x="4861670" y="18800669"/>
              <a:ext cx="1577230"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FR" sz="1100" i="1">
                            <a:solidFill>
                              <a:schemeClr val="tx1"/>
                            </a:solidFill>
                            <a:effectLst/>
                            <a:latin typeface="Cambria Math" panose="02040503050406030204" pitchFamily="18" charset="0"/>
                            <a:ea typeface="+mn-ea"/>
                            <a:cs typeface="+mn-cs"/>
                          </a:rPr>
                          <m:t>𝑟</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𝜙</m:t>
                        </m:r>
                      </m:e>
                      <m:sub>
                        <m:r>
                          <a:rPr lang="fr-FR" sz="1100" i="1">
                            <a:solidFill>
                              <a:schemeClr val="tx1"/>
                            </a:solidFill>
                            <a:effectLst/>
                            <a:latin typeface="Cambria Math" panose="02040503050406030204" pitchFamily="18" charset="0"/>
                            <a:ea typeface="+mn-ea"/>
                            <a:cs typeface="+mn-cs"/>
                          </a:rPr>
                          <m:t>𝑦</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h</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𝑤</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𝑠𝑐</m:t>
                        </m:r>
                      </m:sub>
                    </m:sSub>
                  </m:oMath>
                </m:oMathPara>
              </a14:m>
              <a:endParaRPr lang="fr-CA" sz="1200"/>
            </a:p>
          </xdr:txBody>
        </xdr:sp>
      </mc:Choice>
      <mc:Fallback xmlns="">
        <xdr:sp macro="" textlink="">
          <xdr:nvSpPr>
            <xdr:cNvPr id="33" name="ZoneTexte 32">
              <a:extLst>
                <a:ext uri="{FF2B5EF4-FFF2-40B4-BE49-F238E27FC236}">
                  <a16:creationId xmlns:a16="http://schemas.microsoft.com/office/drawing/2014/main" id="{9559C6F8-8978-4C4C-B6BE-0EB37DB88EC4}"/>
                </a:ext>
              </a:extLst>
            </xdr:cNvPr>
            <xdr:cNvSpPr txBox="1"/>
          </xdr:nvSpPr>
          <xdr:spPr>
            <a:xfrm>
              <a:off x="4861670" y="18800669"/>
              <a:ext cx="1577230"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𝑟=𝜙</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𝑦∙</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ℎ∙𝑤∙𝐹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𝑠𝑐</a:t>
              </a:r>
              <a:endParaRPr lang="fr-CA" sz="1200"/>
            </a:p>
          </xdr:txBody>
        </xdr:sp>
      </mc:Fallback>
    </mc:AlternateContent>
    <xdr:clientData/>
  </xdr:oneCellAnchor>
  <xdr:oneCellAnchor>
    <xdr:from>
      <xdr:col>7</xdr:col>
      <xdr:colOff>13445</xdr:colOff>
      <xdr:row>92</xdr:row>
      <xdr:rowOff>7844</xdr:rowOff>
    </xdr:from>
    <xdr:ext cx="1072405" cy="394137"/>
    <mc:AlternateContent xmlns:mc="http://schemas.openxmlformats.org/markup-compatibility/2006" xmlns:a14="http://schemas.microsoft.com/office/drawing/2010/main">
      <mc:Choice Requires="a14">
        <xdr:sp macro="" textlink="">
          <xdr:nvSpPr>
            <xdr:cNvPr id="34" name="ZoneTexte 33">
              <a:extLst>
                <a:ext uri="{FF2B5EF4-FFF2-40B4-BE49-F238E27FC236}">
                  <a16:creationId xmlns:a16="http://schemas.microsoft.com/office/drawing/2014/main" id="{1E69587A-7B2F-4A84-B406-2092B8B8BB10}"/>
                </a:ext>
              </a:extLst>
            </xdr:cNvPr>
            <xdr:cNvSpPr txBox="1"/>
          </xdr:nvSpPr>
          <xdr:spPr>
            <a:xfrm>
              <a:off x="4871195" y="17800544"/>
              <a:ext cx="1072405"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𝑉</m:t>
                        </m:r>
                      </m:e>
                      <m:sub>
                        <m:r>
                          <a:rPr lang="fr-CA" sz="1100" b="0" i="1">
                            <a:solidFill>
                              <a:schemeClr val="tx1"/>
                            </a:solidFill>
                            <a:effectLst/>
                            <a:latin typeface="Cambria Math" panose="02040503050406030204" pitchFamily="18" charset="0"/>
                            <a:ea typeface="+mn-ea"/>
                            <a:cs typeface="+mn-cs"/>
                          </a:rPr>
                          <m:t>𝑓</m:t>
                        </m:r>
                      </m:sub>
                    </m:sSub>
                    <m:r>
                      <a:rPr lang="fr-FR" sz="1100" i="1">
                        <a:solidFill>
                          <a:schemeClr val="tx1"/>
                        </a:solidFill>
                        <a:effectLst/>
                        <a:latin typeface="Cambria Math" panose="02040503050406030204" pitchFamily="18" charset="0"/>
                        <a:ea typeface="+mn-ea"/>
                        <a:cs typeface="+mn-cs"/>
                      </a:rPr>
                      <m:t>=</m:t>
                    </m:r>
                    <m:f>
                      <m:fPr>
                        <m:type m:val="lin"/>
                        <m:ctrlPr>
                          <a:rPr lang="fr-FR" sz="1100" i="1">
                            <a:solidFill>
                              <a:schemeClr val="tx1"/>
                            </a:solidFill>
                            <a:effectLst/>
                            <a:latin typeface="Cambria Math" panose="02040503050406030204" pitchFamily="18" charset="0"/>
                            <a:ea typeface="+mn-ea"/>
                            <a:cs typeface="+mn-cs"/>
                          </a:rPr>
                        </m:ctrlPr>
                      </m:fPr>
                      <m:num>
                        <m:sSub>
                          <m:sSubPr>
                            <m:ctrlPr>
                              <a:rPr lang="fr-FR"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𝑤</m:t>
                            </m:r>
                          </m:e>
                          <m:sub>
                            <m:r>
                              <a:rPr lang="fr-CA" sz="1100" b="0" i="1">
                                <a:solidFill>
                                  <a:schemeClr val="tx1"/>
                                </a:solidFill>
                                <a:effectLst/>
                                <a:latin typeface="Cambria Math" panose="02040503050406030204" pitchFamily="18" charset="0"/>
                                <a:ea typeface="+mn-ea"/>
                                <a:cs typeface="+mn-cs"/>
                              </a:rPr>
                              <m:t>𝑓</m:t>
                            </m:r>
                          </m:sub>
                        </m:sSub>
                      </m:num>
                      <m:den>
                        <m:r>
                          <a:rPr lang="fr-CA" sz="1100" b="0" i="1">
                            <a:solidFill>
                              <a:schemeClr val="tx1"/>
                            </a:solidFill>
                            <a:effectLst/>
                            <a:latin typeface="Cambria Math" panose="02040503050406030204" pitchFamily="18" charset="0"/>
                            <a:ea typeface="+mn-ea"/>
                            <a:cs typeface="+mn-cs"/>
                          </a:rPr>
                          <m:t>2</m:t>
                        </m:r>
                      </m:den>
                    </m:f>
                  </m:oMath>
                </m:oMathPara>
              </a14:m>
              <a:endParaRPr lang="fr-CA" sz="1100">
                <a:solidFill>
                  <a:schemeClr val="tx1"/>
                </a:solidFill>
                <a:effectLst/>
                <a:ea typeface="+mn-ea"/>
                <a:cs typeface="+mn-cs"/>
              </a:endParaRPr>
            </a:p>
          </xdr:txBody>
        </xdr:sp>
      </mc:Choice>
      <mc:Fallback xmlns="">
        <xdr:sp macro="" textlink="">
          <xdr:nvSpPr>
            <xdr:cNvPr id="34" name="ZoneTexte 33">
              <a:extLst>
                <a:ext uri="{FF2B5EF4-FFF2-40B4-BE49-F238E27FC236}">
                  <a16:creationId xmlns:a16="http://schemas.microsoft.com/office/drawing/2014/main" id="{1E69587A-7B2F-4A84-B406-2092B8B8BB10}"/>
                </a:ext>
              </a:extLst>
            </xdr:cNvPr>
            <xdr:cNvSpPr txBox="1"/>
          </xdr:nvSpPr>
          <xdr:spPr>
            <a:xfrm>
              <a:off x="4871195" y="17800544"/>
              <a:ext cx="1072405"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𝑉</a:t>
              </a:r>
              <a:r>
                <a:rPr lang="fr-CA" sz="1100" i="0">
                  <a:solidFill>
                    <a:schemeClr val="tx1"/>
                  </a:solidFill>
                  <a:effectLst/>
                  <a:latin typeface="Cambria Math" panose="02040503050406030204" pitchFamily="18" charset="0"/>
                  <a:ea typeface="+mn-ea"/>
                  <a:cs typeface="+mn-cs"/>
                </a:rPr>
                <a:t>_</a:t>
              </a:r>
              <a:r>
                <a:rPr lang="fr-CA" sz="1100" b="0" i="0">
                  <a:solidFill>
                    <a:schemeClr val="tx1"/>
                  </a:solidFill>
                  <a:effectLst/>
                  <a:latin typeface="Cambria Math" panose="02040503050406030204" pitchFamily="18" charset="0"/>
                  <a:ea typeface="+mn-ea"/>
                  <a:cs typeface="+mn-cs"/>
                </a:rPr>
                <a:t>𝑓</a:t>
              </a:r>
              <a:r>
                <a:rPr lang="fr-FR" sz="1100" i="0">
                  <a:solidFill>
                    <a:schemeClr val="tx1"/>
                  </a:solidFill>
                  <a:effectLst/>
                  <a:latin typeface="Cambria Math" panose="02040503050406030204" pitchFamily="18" charset="0"/>
                  <a:ea typeface="+mn-ea"/>
                  <a:cs typeface="+mn-cs"/>
                </a:rPr>
                <a:t>=</a:t>
              </a:r>
              <a:r>
                <a:rPr lang="fr-CA" sz="1100" b="0" i="0">
                  <a:solidFill>
                    <a:schemeClr val="tx1"/>
                  </a:solidFill>
                  <a:effectLst/>
                  <a:latin typeface="Cambria Math" panose="02040503050406030204" pitchFamily="18" charset="0"/>
                  <a:ea typeface="+mn-ea"/>
                  <a:cs typeface="+mn-cs"/>
                </a:rPr>
                <a:t>𝑤</a:t>
              </a:r>
              <a:r>
                <a:rPr lang="fr-FR" sz="1100" b="0" i="0">
                  <a:solidFill>
                    <a:schemeClr val="tx1"/>
                  </a:solidFill>
                  <a:effectLst/>
                  <a:latin typeface="Cambria Math" panose="02040503050406030204" pitchFamily="18" charset="0"/>
                  <a:ea typeface="+mn-ea"/>
                  <a:cs typeface="+mn-cs"/>
                </a:rPr>
                <a:t>_</a:t>
              </a:r>
              <a:r>
                <a:rPr lang="fr-CA" sz="1100" b="0" i="0">
                  <a:solidFill>
                    <a:schemeClr val="tx1"/>
                  </a:solidFill>
                  <a:effectLst/>
                  <a:latin typeface="Cambria Math" panose="02040503050406030204" pitchFamily="18" charset="0"/>
                  <a:ea typeface="+mn-ea"/>
                  <a:cs typeface="+mn-cs"/>
                </a:rPr>
                <a:t>𝑓</a:t>
              </a:r>
              <a:r>
                <a:rPr lang="fr-FR" sz="1100" b="0" i="0">
                  <a:solidFill>
                    <a:schemeClr val="tx1"/>
                  </a:solidFill>
                  <a:effectLst/>
                  <a:latin typeface="Cambria Math" panose="02040503050406030204" pitchFamily="18" charset="0"/>
                  <a:ea typeface="+mn-ea"/>
                  <a:cs typeface="+mn-cs"/>
                </a:rPr>
                <a:t>∕</a:t>
              </a:r>
              <a:r>
                <a:rPr lang="fr-CA" sz="1100" b="0" i="0">
                  <a:solidFill>
                    <a:schemeClr val="tx1"/>
                  </a:solidFill>
                  <a:effectLst/>
                  <a:latin typeface="Cambria Math" panose="02040503050406030204" pitchFamily="18" charset="0"/>
                  <a:ea typeface="+mn-ea"/>
                  <a:cs typeface="+mn-cs"/>
                </a:rPr>
                <a:t>2</a:t>
              </a:r>
              <a:endParaRPr lang="fr-CA" sz="1100">
                <a:solidFill>
                  <a:schemeClr val="tx1"/>
                </a:solidFill>
                <a:effectLst/>
                <a:ea typeface="+mn-ea"/>
                <a:cs typeface="+mn-cs"/>
              </a:endParaRPr>
            </a:p>
          </xdr:txBody>
        </xdr:sp>
      </mc:Fallback>
    </mc:AlternateContent>
    <xdr:clientData/>
  </xdr:oneCellAnchor>
  <xdr:oneCellAnchor>
    <xdr:from>
      <xdr:col>6</xdr:col>
      <xdr:colOff>244286</xdr:colOff>
      <xdr:row>101</xdr:row>
      <xdr:rowOff>5042</xdr:rowOff>
    </xdr:from>
    <xdr:ext cx="1317813" cy="394137"/>
    <mc:AlternateContent xmlns:mc="http://schemas.openxmlformats.org/markup-compatibility/2006" xmlns:a14="http://schemas.microsoft.com/office/drawing/2010/main">
      <mc:Choice Requires="a14">
        <xdr:sp macro="" textlink="">
          <xdr:nvSpPr>
            <xdr:cNvPr id="36" name="ZoneTexte 35">
              <a:extLst>
                <a:ext uri="{FF2B5EF4-FFF2-40B4-BE49-F238E27FC236}">
                  <a16:creationId xmlns:a16="http://schemas.microsoft.com/office/drawing/2014/main" id="{5AE565D5-CF35-4816-937D-D630E7679A5F}"/>
                </a:ext>
              </a:extLst>
            </xdr:cNvPr>
            <xdr:cNvSpPr txBox="1"/>
          </xdr:nvSpPr>
          <xdr:spPr>
            <a:xfrm>
              <a:off x="4854386" y="19597967"/>
              <a:ext cx="131781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𝜆</m:t>
                        </m:r>
                      </m:e>
                      <m:sub>
                        <m:r>
                          <a:rPr lang="fr-FR" sz="1100" i="1">
                            <a:solidFill>
                              <a:schemeClr val="tx1"/>
                            </a:solidFill>
                            <a:effectLst/>
                            <a:latin typeface="Cambria Math" panose="02040503050406030204" pitchFamily="18" charset="0"/>
                            <a:ea typeface="+mn-ea"/>
                            <a:cs typeface="+mn-cs"/>
                          </a:rPr>
                          <m:t>𝑠</m:t>
                        </m:r>
                      </m:sub>
                    </m:sSub>
                    <m:r>
                      <a:rPr lang="fr-FR" sz="1100" i="1">
                        <a:solidFill>
                          <a:schemeClr val="tx1"/>
                        </a:solidFill>
                        <a:effectLst/>
                        <a:latin typeface="Cambria Math" panose="02040503050406030204" pitchFamily="18" charset="0"/>
                        <a:ea typeface="+mn-ea"/>
                        <a:cs typeface="+mn-cs"/>
                      </a:rPr>
                      <m:t>=</m:t>
                    </m:r>
                    <m:f>
                      <m:fPr>
                        <m:type m:val="lin"/>
                        <m:ctrlPr>
                          <a:rPr lang="fr-CA"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1,4∙</m:t>
                        </m:r>
                        <m:r>
                          <a:rPr lang="fr-FR" sz="1100" i="1">
                            <a:solidFill>
                              <a:schemeClr val="tx1"/>
                            </a:solidFill>
                            <a:effectLst/>
                            <a:latin typeface="Cambria Math" panose="02040503050406030204" pitchFamily="18" charset="0"/>
                            <a:ea typeface="+mn-ea"/>
                            <a:cs typeface="+mn-cs"/>
                          </a:rPr>
                          <m:t>h</m:t>
                        </m:r>
                      </m:num>
                      <m:den>
                        <m:r>
                          <a:rPr lang="fr-FR" sz="1100" i="1">
                            <a:solidFill>
                              <a:schemeClr val="tx1"/>
                            </a:solidFill>
                            <a:effectLst/>
                            <a:latin typeface="Cambria Math" panose="02040503050406030204" pitchFamily="18" charset="0"/>
                            <a:ea typeface="+mn-ea"/>
                            <a:cs typeface="+mn-cs"/>
                          </a:rPr>
                          <m:t>𝑤</m:t>
                        </m:r>
                      </m:den>
                    </m:f>
                  </m:oMath>
                </m:oMathPara>
              </a14:m>
              <a:endParaRPr lang="fr-CA" sz="1100">
                <a:solidFill>
                  <a:schemeClr val="tx1"/>
                </a:solidFill>
                <a:effectLst/>
                <a:ea typeface="+mn-ea"/>
                <a:cs typeface="+mn-cs"/>
              </a:endParaRPr>
            </a:p>
          </xdr:txBody>
        </xdr:sp>
      </mc:Choice>
      <mc:Fallback xmlns="">
        <xdr:sp macro="" textlink="">
          <xdr:nvSpPr>
            <xdr:cNvPr id="36" name="ZoneTexte 35">
              <a:extLst>
                <a:ext uri="{FF2B5EF4-FFF2-40B4-BE49-F238E27FC236}">
                  <a16:creationId xmlns:a16="http://schemas.microsoft.com/office/drawing/2014/main" id="{5AE565D5-CF35-4816-937D-D630E7679A5F}"/>
                </a:ext>
              </a:extLst>
            </xdr:cNvPr>
            <xdr:cNvSpPr txBox="1"/>
          </xdr:nvSpPr>
          <xdr:spPr>
            <a:xfrm>
              <a:off x="4854386" y="19597967"/>
              <a:ext cx="1317813"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𝜆</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𝑠=</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1,4∙ℎ</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𝑤</a:t>
              </a:r>
              <a:endParaRPr lang="fr-CA" sz="1100">
                <a:solidFill>
                  <a:schemeClr val="tx1"/>
                </a:solidFill>
                <a:effectLst/>
                <a:ea typeface="+mn-ea"/>
                <a:cs typeface="+mn-cs"/>
              </a:endParaRPr>
            </a:p>
          </xdr:txBody>
        </xdr:sp>
      </mc:Fallback>
    </mc:AlternateContent>
    <xdr:clientData/>
  </xdr:oneCellAnchor>
  <xdr:oneCellAnchor>
    <xdr:from>
      <xdr:col>7</xdr:col>
      <xdr:colOff>4481</xdr:colOff>
      <xdr:row>99</xdr:row>
      <xdr:rowOff>10085</xdr:rowOff>
    </xdr:from>
    <xdr:ext cx="1157569" cy="394137"/>
    <mc:AlternateContent xmlns:mc="http://schemas.openxmlformats.org/markup-compatibility/2006" xmlns:a14="http://schemas.microsoft.com/office/drawing/2010/main">
      <mc:Choice Requires="a14">
        <xdr:sp macro="" textlink="">
          <xdr:nvSpPr>
            <xdr:cNvPr id="37" name="ZoneTexte 36">
              <a:extLst>
                <a:ext uri="{FF2B5EF4-FFF2-40B4-BE49-F238E27FC236}">
                  <a16:creationId xmlns:a16="http://schemas.microsoft.com/office/drawing/2014/main" id="{EA9407FF-95E6-42DB-94C1-5ACA88F93EF3}"/>
                </a:ext>
              </a:extLst>
            </xdr:cNvPr>
            <xdr:cNvSpPr txBox="1"/>
          </xdr:nvSpPr>
          <xdr:spPr>
            <a:xfrm>
              <a:off x="4862231" y="19202960"/>
              <a:ext cx="1157569"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0</m:t>
                        </m:r>
                      </m:sub>
                    </m:sSub>
                    <m:r>
                      <a:rPr lang="fr-FR" sz="1100" i="1">
                        <a:solidFill>
                          <a:schemeClr val="tx1"/>
                        </a:solidFill>
                        <a:effectLst/>
                        <a:latin typeface="Cambria Math" panose="02040503050406030204" pitchFamily="18" charset="0"/>
                        <a:ea typeface="+mn-ea"/>
                        <a:cs typeface="+mn-cs"/>
                      </a:rPr>
                      <m:t>=0.6∙</m:t>
                    </m:r>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𝑦</m:t>
                        </m:r>
                      </m:sub>
                    </m:sSub>
                  </m:oMath>
                </m:oMathPara>
              </a14:m>
              <a:endParaRPr lang="fr-CA" sz="1100">
                <a:solidFill>
                  <a:schemeClr val="tx1"/>
                </a:solidFill>
                <a:effectLst/>
                <a:ea typeface="+mn-ea"/>
                <a:cs typeface="+mn-cs"/>
              </a:endParaRPr>
            </a:p>
          </xdr:txBody>
        </xdr:sp>
      </mc:Choice>
      <mc:Fallback xmlns="">
        <xdr:sp macro="" textlink="">
          <xdr:nvSpPr>
            <xdr:cNvPr id="37" name="ZoneTexte 36">
              <a:extLst>
                <a:ext uri="{FF2B5EF4-FFF2-40B4-BE49-F238E27FC236}">
                  <a16:creationId xmlns:a16="http://schemas.microsoft.com/office/drawing/2014/main" id="{EA9407FF-95E6-42DB-94C1-5ACA88F93EF3}"/>
                </a:ext>
              </a:extLst>
            </xdr:cNvPr>
            <xdr:cNvSpPr txBox="1"/>
          </xdr:nvSpPr>
          <xdr:spPr>
            <a:xfrm>
              <a:off x="4862231" y="19202960"/>
              <a:ext cx="1157569"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0=0.6∙𝐹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𝑦</a:t>
              </a:r>
              <a:endParaRPr lang="fr-CA" sz="1100">
                <a:solidFill>
                  <a:schemeClr val="tx1"/>
                </a:solidFill>
                <a:effectLst/>
                <a:ea typeface="+mn-ea"/>
                <a:cs typeface="+mn-cs"/>
              </a:endParaRPr>
            </a:p>
          </xdr:txBody>
        </xdr:sp>
      </mc:Fallback>
    </mc:AlternateContent>
    <xdr:clientData/>
  </xdr:oneCellAnchor>
  <xdr:oneCellAnchor>
    <xdr:from>
      <xdr:col>7</xdr:col>
      <xdr:colOff>1172134</xdr:colOff>
      <xdr:row>99</xdr:row>
      <xdr:rowOff>8525</xdr:rowOff>
    </xdr:from>
    <xdr:ext cx="1349092" cy="394137"/>
    <mc:AlternateContent xmlns:mc="http://schemas.openxmlformats.org/markup-compatibility/2006" xmlns:a14="http://schemas.microsoft.com/office/drawing/2010/main">
      <mc:Choice Requires="a14">
        <xdr:sp macro="" textlink="">
          <xdr:nvSpPr>
            <xdr:cNvPr id="38" name="ZoneTexte 37">
              <a:extLst>
                <a:ext uri="{FF2B5EF4-FFF2-40B4-BE49-F238E27FC236}">
                  <a16:creationId xmlns:a16="http://schemas.microsoft.com/office/drawing/2014/main" id="{23CB05DF-202D-4ADB-BA01-BA352DA65831}"/>
                </a:ext>
              </a:extLst>
            </xdr:cNvPr>
            <xdr:cNvSpPr txBox="1"/>
          </xdr:nvSpPr>
          <xdr:spPr>
            <a:xfrm>
              <a:off x="6029884" y="19201400"/>
              <a:ext cx="1349092"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acc>
                      <m:accPr>
                        <m:chr m:val="̅"/>
                        <m:ctrlPr>
                          <a:rPr lang="fr-CA" sz="1100" i="1">
                            <a:solidFill>
                              <a:schemeClr val="tx1"/>
                            </a:solidFill>
                            <a:effectLst/>
                            <a:latin typeface="Cambria Math" panose="02040503050406030204" pitchFamily="18" charset="0"/>
                            <a:ea typeface="+mn-ea"/>
                            <a:cs typeface="+mn-cs"/>
                          </a:rPr>
                        </m:ctrlPr>
                      </m:accPr>
                      <m:e>
                        <m:r>
                          <a:rPr lang="fr-FR" sz="1100" i="1">
                            <a:solidFill>
                              <a:schemeClr val="tx1"/>
                            </a:solidFill>
                            <a:effectLst/>
                            <a:latin typeface="Cambria Math" panose="02040503050406030204" pitchFamily="18" charset="0"/>
                            <a:ea typeface="+mn-ea"/>
                            <a:cs typeface="+mn-cs"/>
                          </a:rPr>
                          <m:t>𝜆</m:t>
                        </m:r>
                      </m:e>
                    </m:acc>
                    <m:r>
                      <a:rPr lang="fr-FR" sz="1100" i="1">
                        <a:solidFill>
                          <a:schemeClr val="tx1"/>
                        </a:solidFill>
                        <a:effectLst/>
                        <a:latin typeface="Cambria Math" panose="02040503050406030204" pitchFamily="18" charset="0"/>
                        <a:ea typeface="+mn-ea"/>
                        <a:cs typeface="+mn-cs"/>
                      </a:rPr>
                      <m:t>=</m:t>
                    </m:r>
                    <m:d>
                      <m:dPr>
                        <m:ctrlPr>
                          <a:rPr lang="fr-CA" sz="1100" i="1">
                            <a:solidFill>
                              <a:schemeClr val="tx1"/>
                            </a:solidFill>
                            <a:effectLst/>
                            <a:latin typeface="Cambria Math" panose="02040503050406030204" pitchFamily="18" charset="0"/>
                            <a:ea typeface="+mn-ea"/>
                            <a:cs typeface="+mn-cs"/>
                          </a:rPr>
                        </m:ctrlPr>
                      </m:dPr>
                      <m:e>
                        <m:f>
                          <m:fPr>
                            <m:type m:val="lin"/>
                            <m:ctrlPr>
                              <a:rPr lang="fr-CA" sz="1100" i="1">
                                <a:solidFill>
                                  <a:schemeClr val="tx1"/>
                                </a:solidFill>
                                <a:effectLst/>
                                <a:latin typeface="Cambria Math" panose="02040503050406030204" pitchFamily="18" charset="0"/>
                                <a:ea typeface="+mn-ea"/>
                                <a:cs typeface="+mn-cs"/>
                              </a:rPr>
                            </m:ctrlPr>
                          </m:fPr>
                          <m:num>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𝜆</m:t>
                                </m:r>
                              </m:e>
                              <m:sub>
                                <m:r>
                                  <a:rPr lang="fr-FR" sz="1100" i="1">
                                    <a:solidFill>
                                      <a:schemeClr val="tx1"/>
                                    </a:solidFill>
                                    <a:effectLst/>
                                    <a:latin typeface="Cambria Math" panose="02040503050406030204" pitchFamily="18" charset="0"/>
                                    <a:ea typeface="+mn-ea"/>
                                    <a:cs typeface="+mn-cs"/>
                                  </a:rPr>
                                  <m:t>𝑠</m:t>
                                </m:r>
                              </m:sub>
                            </m:sSub>
                          </m:num>
                          <m:den>
                            <m:r>
                              <a:rPr lang="fr-FR" sz="1100" i="1">
                                <a:solidFill>
                                  <a:schemeClr val="tx1"/>
                                </a:solidFill>
                                <a:effectLst/>
                                <a:latin typeface="Cambria Math" panose="02040503050406030204" pitchFamily="18" charset="0"/>
                                <a:ea typeface="+mn-ea"/>
                                <a:cs typeface="+mn-cs"/>
                              </a:rPr>
                              <m:t>𝜋</m:t>
                            </m:r>
                          </m:den>
                        </m:f>
                      </m:e>
                    </m:d>
                    <m:r>
                      <a:rPr lang="fr-FR" sz="1100" i="1">
                        <a:solidFill>
                          <a:schemeClr val="tx1"/>
                        </a:solidFill>
                        <a:effectLst/>
                        <a:latin typeface="Cambria Math" panose="02040503050406030204" pitchFamily="18" charset="0"/>
                        <a:ea typeface="+mn-ea"/>
                        <a:cs typeface="+mn-cs"/>
                      </a:rPr>
                      <m:t>∙</m:t>
                    </m:r>
                    <m:rad>
                      <m:radPr>
                        <m:degHide m:val="on"/>
                        <m:ctrlPr>
                          <a:rPr lang="fr-CA" sz="1100" i="1">
                            <a:solidFill>
                              <a:schemeClr val="tx1"/>
                            </a:solidFill>
                            <a:effectLst/>
                            <a:latin typeface="Cambria Math" panose="02040503050406030204" pitchFamily="18" charset="0"/>
                            <a:ea typeface="+mn-ea"/>
                            <a:cs typeface="+mn-cs"/>
                          </a:rPr>
                        </m:ctrlPr>
                      </m:radPr>
                      <m:deg/>
                      <m:e>
                        <m:f>
                          <m:fPr>
                            <m:type m:val="lin"/>
                            <m:ctrlPr>
                              <a:rPr lang="fr-CA" sz="1100" i="1">
                                <a:solidFill>
                                  <a:schemeClr val="tx1"/>
                                </a:solidFill>
                                <a:effectLst/>
                                <a:latin typeface="Cambria Math" panose="02040503050406030204" pitchFamily="18" charset="0"/>
                                <a:ea typeface="+mn-ea"/>
                                <a:cs typeface="+mn-cs"/>
                              </a:rPr>
                            </m:ctrlPr>
                          </m:fPr>
                          <m:num>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0</m:t>
                                </m:r>
                              </m:sub>
                            </m:sSub>
                          </m:num>
                          <m:den>
                            <m:r>
                              <a:rPr lang="fr-FR" sz="1100" i="1">
                                <a:solidFill>
                                  <a:schemeClr val="tx1"/>
                                </a:solidFill>
                                <a:effectLst/>
                                <a:latin typeface="Cambria Math" panose="02040503050406030204" pitchFamily="18" charset="0"/>
                                <a:ea typeface="+mn-ea"/>
                                <a:cs typeface="+mn-cs"/>
                              </a:rPr>
                              <m:t>𝐸</m:t>
                            </m:r>
                          </m:den>
                        </m:f>
                      </m:e>
                    </m:rad>
                  </m:oMath>
                </m:oMathPara>
              </a14:m>
              <a:endParaRPr lang="fr-CA" sz="1100">
                <a:solidFill>
                  <a:schemeClr val="tx1"/>
                </a:solidFill>
                <a:effectLst/>
                <a:ea typeface="+mn-ea"/>
                <a:cs typeface="+mn-cs"/>
              </a:endParaRPr>
            </a:p>
          </xdr:txBody>
        </xdr:sp>
      </mc:Choice>
      <mc:Fallback xmlns="">
        <xdr:sp macro="" textlink="">
          <xdr:nvSpPr>
            <xdr:cNvPr id="38" name="ZoneTexte 37">
              <a:extLst>
                <a:ext uri="{FF2B5EF4-FFF2-40B4-BE49-F238E27FC236}">
                  <a16:creationId xmlns:a16="http://schemas.microsoft.com/office/drawing/2014/main" id="{23CB05DF-202D-4ADB-BA01-BA352DA65831}"/>
                </a:ext>
              </a:extLst>
            </xdr:cNvPr>
            <xdr:cNvSpPr txBox="1"/>
          </xdr:nvSpPr>
          <xdr:spPr>
            <a:xfrm>
              <a:off x="6029884" y="19201400"/>
              <a:ext cx="1349092"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FR" sz="1100" i="0">
                  <a:solidFill>
                    <a:schemeClr val="tx1"/>
                  </a:solidFill>
                  <a:effectLst/>
                  <a:latin typeface="Cambria Math" panose="02040503050406030204" pitchFamily="18" charset="0"/>
                  <a:ea typeface="+mn-ea"/>
                  <a:cs typeface="+mn-cs"/>
                </a:rPr>
                <a:t>𝜆</a:t>
              </a:r>
              <a:r>
                <a:rPr lang="fr-CA" sz="1100" i="0">
                  <a:solidFill>
                    <a:schemeClr val="tx1"/>
                  </a:solidFill>
                  <a:effectLst/>
                  <a:latin typeface="Cambria Math" panose="02040503050406030204" pitchFamily="18" charset="0"/>
                  <a:ea typeface="+mn-ea"/>
                  <a:cs typeface="+mn-cs"/>
                </a:rPr>
                <a:t> ̅</a:t>
              </a:r>
              <a:r>
                <a:rPr lang="fr-FR" sz="1100" i="0">
                  <a:solidFill>
                    <a:schemeClr val="tx1"/>
                  </a:solidFill>
                  <a:effectLst/>
                  <a:latin typeface="Cambria Math" panose="02040503050406030204" pitchFamily="18" charset="0"/>
                  <a:ea typeface="+mn-ea"/>
                  <a:cs typeface="+mn-cs"/>
                </a:rPr>
                <a:t>=</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𝜆</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𝑠</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𝜋)∙</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𝐹</a:t>
              </a:r>
              <a:r>
                <a:rPr lang="fr-CA" sz="1100" i="0">
                  <a:solidFill>
                    <a:schemeClr val="tx1"/>
                  </a:solidFill>
                  <a:effectLst/>
                  <a:latin typeface="Cambria Math" panose="02040503050406030204" pitchFamily="18" charset="0"/>
                  <a:ea typeface="+mn-ea"/>
                  <a:cs typeface="+mn-cs"/>
                </a:rPr>
                <a:t>_</a:t>
              </a:r>
              <a:r>
                <a:rPr lang="fr-FR" sz="1100" i="0">
                  <a:solidFill>
                    <a:schemeClr val="tx1"/>
                  </a:solidFill>
                  <a:effectLst/>
                  <a:latin typeface="Cambria Math" panose="02040503050406030204" pitchFamily="18" charset="0"/>
                  <a:ea typeface="+mn-ea"/>
                  <a:cs typeface="+mn-cs"/>
                </a:rPr>
                <a:t>0</a:t>
              </a:r>
              <a:r>
                <a:rPr lang="fr-CA" sz="1100" i="0">
                  <a:solidFill>
                    <a:schemeClr val="tx1"/>
                  </a:solidFill>
                  <a:effectLst/>
                  <a:latin typeface="Cambria Math" panose="02040503050406030204" pitchFamily="18" charset="0"/>
                  <a:ea typeface="+mn-ea"/>
                  <a:cs typeface="+mn-cs"/>
                </a:rPr>
                <a:t>∕</a:t>
              </a:r>
              <a:r>
                <a:rPr lang="fr-FR" sz="1100" i="0">
                  <a:solidFill>
                    <a:schemeClr val="tx1"/>
                  </a:solidFill>
                  <a:effectLst/>
                  <a:latin typeface="Cambria Math" panose="02040503050406030204" pitchFamily="18" charset="0"/>
                  <a:ea typeface="+mn-ea"/>
                  <a:cs typeface="+mn-cs"/>
                </a:rPr>
                <a:t>𝐸</a:t>
              </a:r>
              <a:r>
                <a:rPr lang="fr-CA" sz="1100" i="0">
                  <a:solidFill>
                    <a:schemeClr val="tx1"/>
                  </a:solidFill>
                  <a:effectLst/>
                  <a:latin typeface="Cambria Math" panose="02040503050406030204" pitchFamily="18" charset="0"/>
                  <a:ea typeface="+mn-ea"/>
                  <a:cs typeface="+mn-cs"/>
                </a:rPr>
                <a:t>)</a:t>
              </a:r>
              <a:endParaRPr lang="fr-CA" sz="1100">
                <a:solidFill>
                  <a:schemeClr val="tx1"/>
                </a:solidFill>
                <a:effectLst/>
                <a:ea typeface="+mn-ea"/>
                <a:cs typeface="+mn-cs"/>
              </a:endParaRPr>
            </a:p>
          </xdr:txBody>
        </xdr:sp>
      </mc:Fallback>
    </mc:AlternateContent>
    <xdr:clientData/>
  </xdr:oneCellAnchor>
  <xdr:twoCellAnchor editAs="oneCell">
    <xdr:from>
      <xdr:col>8</xdr:col>
      <xdr:colOff>276222</xdr:colOff>
      <xdr:row>89</xdr:row>
      <xdr:rowOff>197560</xdr:rowOff>
    </xdr:from>
    <xdr:to>
      <xdr:col>11</xdr:col>
      <xdr:colOff>640528</xdr:colOff>
      <xdr:row>96</xdr:row>
      <xdr:rowOff>9525</xdr:rowOff>
    </xdr:to>
    <xdr:pic>
      <xdr:nvPicPr>
        <xdr:cNvPr id="3" name="Image 2">
          <a:extLst>
            <a:ext uri="{FF2B5EF4-FFF2-40B4-BE49-F238E27FC236}">
              <a16:creationId xmlns:a16="http://schemas.microsoft.com/office/drawing/2014/main" id="{A17301F3-7CC2-41C9-9250-8F127E1D0A2A}"/>
            </a:ext>
          </a:extLst>
        </xdr:cNvPr>
        <xdr:cNvPicPr>
          <a:picLocks noChangeAspect="1"/>
        </xdr:cNvPicPr>
      </xdr:nvPicPr>
      <xdr:blipFill>
        <a:blip xmlns:r="http://schemas.openxmlformats.org/officeDocument/2006/relationships" r:embed="rId5"/>
        <a:stretch>
          <a:fillRect/>
        </a:stretch>
      </xdr:blipFill>
      <xdr:spPr>
        <a:xfrm>
          <a:off x="7677147" y="17390185"/>
          <a:ext cx="3059881" cy="1212140"/>
        </a:xfrm>
        <a:prstGeom prst="rect">
          <a:avLst/>
        </a:prstGeom>
      </xdr:spPr>
    </xdr:pic>
    <xdr:clientData/>
  </xdr:twoCellAnchor>
  <xdr:oneCellAnchor>
    <xdr:from>
      <xdr:col>7</xdr:col>
      <xdr:colOff>10200</xdr:colOff>
      <xdr:row>115</xdr:row>
      <xdr:rowOff>1877</xdr:rowOff>
    </xdr:from>
    <xdr:ext cx="2799152" cy="394137"/>
    <mc:AlternateContent xmlns:mc="http://schemas.openxmlformats.org/markup-compatibility/2006" xmlns:a14="http://schemas.microsoft.com/office/drawing/2010/main">
      <mc:Choice Requires="a14">
        <xdr:sp macro="" textlink="">
          <xdr:nvSpPr>
            <xdr:cNvPr id="35" name="ZoneTexte 34">
              <a:extLst>
                <a:ext uri="{FF2B5EF4-FFF2-40B4-BE49-F238E27FC236}">
                  <a16:creationId xmlns:a16="http://schemas.microsoft.com/office/drawing/2014/main" id="{098906E8-5FE1-47E9-BF91-15945BF0099E}"/>
                </a:ext>
              </a:extLst>
            </xdr:cNvPr>
            <xdr:cNvSpPr txBox="1"/>
          </xdr:nvSpPr>
          <xdr:spPr>
            <a:xfrm>
              <a:off x="4867950" y="22187800"/>
              <a:ext cx="2799152"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en-CA" sz="1100" i="1">
                            <a:solidFill>
                              <a:schemeClr val="tx1"/>
                            </a:solidFill>
                            <a:effectLst/>
                            <a:latin typeface="Cambria Math" panose="02040503050406030204" pitchFamily="18" charset="0"/>
                            <a:ea typeface="+mn-ea"/>
                            <a:cs typeface="+mn-cs"/>
                          </a:rPr>
                          <m:t>𝐶</m:t>
                        </m:r>
                      </m:e>
                      <m:sub>
                        <m:r>
                          <a:rPr lang="en-CA" sz="1100" i="1">
                            <a:solidFill>
                              <a:schemeClr val="tx1"/>
                            </a:solidFill>
                            <a:effectLst/>
                            <a:latin typeface="Cambria Math" panose="02040503050406030204" pitchFamily="18" charset="0"/>
                            <a:ea typeface="+mn-ea"/>
                            <a:cs typeface="+mn-cs"/>
                          </a:rPr>
                          <m:t>𝑟</m:t>
                        </m:r>
                      </m:sub>
                    </m:sSub>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en-CA" sz="1100" i="1">
                            <a:solidFill>
                              <a:schemeClr val="tx1"/>
                            </a:solidFill>
                            <a:effectLst/>
                            <a:latin typeface="Cambria Math" panose="02040503050406030204" pitchFamily="18" charset="0"/>
                            <a:ea typeface="+mn-ea"/>
                            <a:cs typeface="+mn-cs"/>
                          </a:rPr>
                          <m:t>𝜙</m:t>
                        </m:r>
                      </m:e>
                      <m:sub>
                        <m:r>
                          <a:rPr lang="en-CA" sz="1100" i="1">
                            <a:solidFill>
                              <a:schemeClr val="tx1"/>
                            </a:solidFill>
                            <a:effectLst/>
                            <a:latin typeface="Cambria Math" panose="02040503050406030204" pitchFamily="18" charset="0"/>
                            <a:ea typeface="+mn-ea"/>
                            <a:cs typeface="+mn-cs"/>
                          </a:rPr>
                          <m:t>𝑦</m:t>
                        </m:r>
                      </m:sub>
                    </m:sSub>
                    <m:r>
                      <a:rPr lang="fr-FR"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𝑘</m:t>
                    </m:r>
                    <m:r>
                      <a:rPr lang="fr-FR" sz="1100" i="1">
                        <a:solidFill>
                          <a:schemeClr val="tx1"/>
                        </a:solidFill>
                        <a:effectLst/>
                        <a:latin typeface="Cambria Math" panose="02040503050406030204" pitchFamily="18" charset="0"/>
                        <a:ea typeface="+mn-ea"/>
                        <a:cs typeface="+mn-cs"/>
                      </a:rPr>
                      <m:t>∙</m:t>
                    </m:r>
                    <m:d>
                      <m:dPr>
                        <m:ctrlPr>
                          <a:rPr lang="fr-CA" sz="1100" i="1">
                            <a:solidFill>
                              <a:schemeClr val="tx1"/>
                            </a:solidFill>
                            <a:effectLst/>
                            <a:latin typeface="Cambria Math" panose="02040503050406030204" pitchFamily="18" charset="0"/>
                            <a:ea typeface="+mn-ea"/>
                            <a:cs typeface="+mn-cs"/>
                          </a:rPr>
                        </m:ctrlPr>
                      </m:dPr>
                      <m:e>
                        <m:r>
                          <a:rPr lang="en-CA" sz="1100" i="1">
                            <a:solidFill>
                              <a:schemeClr val="tx1"/>
                            </a:solidFill>
                            <a:effectLst/>
                            <a:latin typeface="Cambria Math" panose="02040503050406030204" pitchFamily="18" charset="0"/>
                            <a:ea typeface="+mn-ea"/>
                            <a:cs typeface="+mn-cs"/>
                          </a:rPr>
                          <m:t>𝑛</m:t>
                        </m:r>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h</m:t>
                        </m:r>
                      </m:e>
                    </m:d>
                    <m:r>
                      <a:rPr lang="fr-FR"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𝑤</m:t>
                    </m:r>
                    <m:r>
                      <a:rPr lang="fr-FR" sz="1100" i="1">
                        <a:solidFill>
                          <a:schemeClr val="tx1"/>
                        </a:solidFill>
                        <a:effectLst/>
                        <a:latin typeface="Cambria Math" panose="02040503050406030204" pitchFamily="18" charset="0"/>
                        <a:ea typeface="+mn-ea"/>
                        <a:cs typeface="+mn-cs"/>
                      </a:rPr>
                      <m:t>∙</m:t>
                    </m:r>
                    <m:sSubSup>
                      <m:sSubSupPr>
                        <m:ctrlPr>
                          <a:rPr lang="fr-CA" sz="1100" i="1">
                            <a:solidFill>
                              <a:schemeClr val="tx1"/>
                            </a:solidFill>
                            <a:effectLst/>
                            <a:latin typeface="Cambria Math" panose="02040503050406030204" pitchFamily="18" charset="0"/>
                            <a:ea typeface="+mn-ea"/>
                            <a:cs typeface="+mn-cs"/>
                          </a:rPr>
                        </m:ctrlPr>
                      </m:sSubSupPr>
                      <m:e>
                        <m:r>
                          <a:rPr lang="en-CA" sz="1100" i="1">
                            <a:solidFill>
                              <a:schemeClr val="tx1"/>
                            </a:solidFill>
                            <a:effectLst/>
                            <a:latin typeface="Cambria Math" panose="02040503050406030204" pitchFamily="18" charset="0"/>
                            <a:ea typeface="+mn-ea"/>
                            <a:cs typeface="+mn-cs"/>
                          </a:rPr>
                          <m:t>𝐹</m:t>
                        </m:r>
                      </m:e>
                      <m:sub>
                        <m:r>
                          <a:rPr lang="en-CA" sz="1100" i="1">
                            <a:solidFill>
                              <a:schemeClr val="tx1"/>
                            </a:solidFill>
                            <a:effectLst/>
                            <a:latin typeface="Cambria Math" panose="02040503050406030204" pitchFamily="18" charset="0"/>
                            <a:ea typeface="+mn-ea"/>
                            <a:cs typeface="+mn-cs"/>
                          </a:rPr>
                          <m:t>𝑐</m:t>
                        </m:r>
                      </m:sub>
                      <m:sup>
                        <m:r>
                          <a:rPr lang="fr-FR" sz="1100" i="1">
                            <a:solidFill>
                              <a:schemeClr val="tx1"/>
                            </a:solidFill>
                            <a:effectLst/>
                            <a:latin typeface="Cambria Math" panose="02040503050406030204" pitchFamily="18" charset="0"/>
                            <a:ea typeface="+mn-ea"/>
                            <a:cs typeface="+mn-cs"/>
                          </a:rPr>
                          <m:t>′</m:t>
                        </m:r>
                      </m:sup>
                    </m:sSubSup>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en-CA" sz="1100" i="1">
                            <a:solidFill>
                              <a:schemeClr val="tx1"/>
                            </a:solidFill>
                            <a:effectLst/>
                            <a:latin typeface="Cambria Math" panose="02040503050406030204" pitchFamily="18" charset="0"/>
                            <a:ea typeface="+mn-ea"/>
                            <a:cs typeface="+mn-cs"/>
                          </a:rPr>
                          <m:t>𝜙</m:t>
                        </m:r>
                      </m:e>
                      <m:sub>
                        <m:r>
                          <a:rPr lang="en-CA" sz="1100" i="1">
                            <a:solidFill>
                              <a:schemeClr val="tx1"/>
                            </a:solidFill>
                            <a:effectLst/>
                            <a:latin typeface="Cambria Math" panose="02040503050406030204" pitchFamily="18" charset="0"/>
                            <a:ea typeface="+mn-ea"/>
                            <a:cs typeface="+mn-cs"/>
                          </a:rPr>
                          <m:t>𝑦</m:t>
                        </m:r>
                      </m:sub>
                    </m:sSub>
                    <m:r>
                      <a:rPr lang="fr-FR"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𝑛</m:t>
                    </m:r>
                    <m:r>
                      <a:rPr lang="fr-FR"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𝑤</m:t>
                    </m:r>
                    <m:r>
                      <a:rPr lang="fr-FR" sz="1100" i="1">
                        <a:solidFill>
                          <a:schemeClr val="tx1"/>
                        </a:solidFill>
                        <a:effectLst/>
                        <a:latin typeface="Cambria Math" panose="02040503050406030204" pitchFamily="18" charset="0"/>
                        <a:ea typeface="+mn-ea"/>
                        <a:cs typeface="+mn-cs"/>
                      </a:rPr>
                      <m:t>∙</m:t>
                    </m:r>
                    <m:sSub>
                      <m:sSubPr>
                        <m:ctrlPr>
                          <a:rPr lang="fr-CA" sz="1100" i="1">
                            <a:solidFill>
                              <a:schemeClr val="tx1"/>
                            </a:solidFill>
                            <a:effectLst/>
                            <a:latin typeface="Cambria Math" panose="02040503050406030204" pitchFamily="18" charset="0"/>
                            <a:ea typeface="+mn-ea"/>
                            <a:cs typeface="+mn-cs"/>
                          </a:rPr>
                        </m:ctrlPr>
                      </m:sSubPr>
                      <m:e>
                        <m:r>
                          <a:rPr lang="en-CA" sz="1100" i="1">
                            <a:solidFill>
                              <a:schemeClr val="tx1"/>
                            </a:solidFill>
                            <a:effectLst/>
                            <a:latin typeface="Cambria Math" panose="02040503050406030204" pitchFamily="18" charset="0"/>
                            <a:ea typeface="+mn-ea"/>
                            <a:cs typeface="+mn-cs"/>
                          </a:rPr>
                          <m:t>𝐹</m:t>
                        </m:r>
                      </m:e>
                      <m:sub>
                        <m:r>
                          <a:rPr lang="en-CA" sz="1100" i="1">
                            <a:solidFill>
                              <a:schemeClr val="tx1"/>
                            </a:solidFill>
                            <a:effectLst/>
                            <a:latin typeface="Cambria Math" panose="02040503050406030204" pitchFamily="18" charset="0"/>
                            <a:ea typeface="+mn-ea"/>
                            <a:cs typeface="+mn-cs"/>
                          </a:rPr>
                          <m:t>𝑦</m:t>
                        </m:r>
                      </m:sub>
                    </m:sSub>
                  </m:oMath>
                </m:oMathPara>
              </a14:m>
              <a:endParaRPr lang="fr-CA" sz="1100">
                <a:solidFill>
                  <a:schemeClr val="tx1"/>
                </a:solidFill>
                <a:effectLst/>
                <a:latin typeface="+mn-lt"/>
                <a:ea typeface="+mn-ea"/>
                <a:cs typeface="+mn-cs"/>
              </a:endParaRPr>
            </a:p>
          </xdr:txBody>
        </xdr:sp>
      </mc:Choice>
      <mc:Fallback xmlns="">
        <xdr:sp macro="" textlink="">
          <xdr:nvSpPr>
            <xdr:cNvPr id="35" name="ZoneTexte 34">
              <a:extLst>
                <a:ext uri="{FF2B5EF4-FFF2-40B4-BE49-F238E27FC236}">
                  <a16:creationId xmlns:a16="http://schemas.microsoft.com/office/drawing/2014/main" id="{098906E8-5FE1-47E9-BF91-15945BF0099E}"/>
                </a:ext>
              </a:extLst>
            </xdr:cNvPr>
            <xdr:cNvSpPr txBox="1"/>
          </xdr:nvSpPr>
          <xdr:spPr>
            <a:xfrm>
              <a:off x="4867950" y="22187800"/>
              <a:ext cx="2799152"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en-CA" sz="1100" i="0">
                  <a:solidFill>
                    <a:schemeClr val="tx1"/>
                  </a:solidFill>
                  <a:effectLst/>
                  <a:latin typeface="+mn-lt"/>
                  <a:ea typeface="+mn-ea"/>
                  <a:cs typeface="+mn-cs"/>
                </a:rPr>
                <a:t>𝐶</a:t>
              </a:r>
              <a:r>
                <a:rPr lang="fr-CA" sz="1100" i="0">
                  <a:solidFill>
                    <a:schemeClr val="tx1"/>
                  </a:solidFill>
                  <a:effectLst/>
                  <a:latin typeface="+mn-lt"/>
                  <a:ea typeface="+mn-ea"/>
                  <a:cs typeface="+mn-cs"/>
                </a:rPr>
                <a:t>_</a:t>
              </a:r>
              <a:r>
                <a:rPr lang="en-CA" sz="1100" i="0">
                  <a:solidFill>
                    <a:schemeClr val="tx1"/>
                  </a:solidFill>
                  <a:effectLst/>
                  <a:latin typeface="+mn-lt"/>
                  <a:ea typeface="+mn-ea"/>
                  <a:cs typeface="+mn-cs"/>
                </a:rPr>
                <a:t>𝑟</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𝜙</a:t>
              </a:r>
              <a:r>
                <a:rPr lang="fr-CA" sz="1100" i="0">
                  <a:solidFill>
                    <a:schemeClr val="tx1"/>
                  </a:solidFill>
                  <a:effectLst/>
                  <a:latin typeface="+mn-lt"/>
                  <a:ea typeface="+mn-ea"/>
                  <a:cs typeface="+mn-cs"/>
                </a:rPr>
                <a:t>_</a:t>
              </a:r>
              <a:r>
                <a:rPr lang="en-CA" sz="1100" i="0">
                  <a:solidFill>
                    <a:schemeClr val="tx1"/>
                  </a:solidFill>
                  <a:effectLst/>
                  <a:latin typeface="+mn-lt"/>
                  <a:ea typeface="+mn-ea"/>
                  <a:cs typeface="+mn-cs"/>
                </a:rPr>
                <a:t>𝑦</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𝑘</a:t>
              </a:r>
              <a:r>
                <a:rPr lang="fr-FR" sz="1100" i="0">
                  <a:solidFill>
                    <a:schemeClr val="tx1"/>
                  </a:solidFill>
                  <a:effectLst/>
                  <a:latin typeface="+mn-lt"/>
                  <a:ea typeface="+mn-ea"/>
                  <a:cs typeface="+mn-cs"/>
                </a:rPr>
                <a:t>∙</a:t>
              </a:r>
              <a:r>
                <a:rPr lang="fr-CA" sz="1100" i="0">
                  <a:solidFill>
                    <a:schemeClr val="tx1"/>
                  </a:solidFill>
                  <a:effectLst/>
                  <a:latin typeface="+mn-lt"/>
                  <a:ea typeface="+mn-ea"/>
                  <a:cs typeface="+mn-cs"/>
                </a:rPr>
                <a:t>(</a:t>
              </a:r>
              <a:r>
                <a:rPr lang="en-CA" sz="1100" i="0">
                  <a:solidFill>
                    <a:schemeClr val="tx1"/>
                  </a:solidFill>
                  <a:effectLst/>
                  <a:latin typeface="+mn-lt"/>
                  <a:ea typeface="+mn-ea"/>
                  <a:cs typeface="+mn-cs"/>
                </a:rPr>
                <a:t>𝑛</a:t>
              </a:r>
              <a:r>
                <a:rPr lang="fr-FR" sz="1100" i="0">
                  <a:solidFill>
                    <a:schemeClr val="tx1"/>
                  </a:solidFill>
                  <a:effectLst/>
                  <a:latin typeface="+mn-lt"/>
                  <a:ea typeface="+mn-ea"/>
                  <a:cs typeface="+mn-cs"/>
                </a:rPr>
                <a:t>+ℎ)∙</a:t>
              </a:r>
              <a:r>
                <a:rPr lang="en-CA" sz="1100" i="0">
                  <a:solidFill>
                    <a:schemeClr val="tx1"/>
                  </a:solidFill>
                  <a:effectLst/>
                  <a:latin typeface="+mn-lt"/>
                  <a:ea typeface="+mn-ea"/>
                  <a:cs typeface="+mn-cs"/>
                </a:rPr>
                <a:t>𝑤</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𝐹</a:t>
              </a:r>
              <a:r>
                <a:rPr lang="fr-CA" sz="1100" i="0">
                  <a:solidFill>
                    <a:schemeClr val="tx1"/>
                  </a:solidFill>
                  <a:effectLst/>
                  <a:latin typeface="+mn-lt"/>
                  <a:ea typeface="+mn-ea"/>
                  <a:cs typeface="+mn-cs"/>
                </a:rPr>
                <a:t>_</a:t>
              </a:r>
              <a:r>
                <a:rPr lang="en-CA" sz="1100" i="0">
                  <a:solidFill>
                    <a:schemeClr val="tx1"/>
                  </a:solidFill>
                  <a:effectLst/>
                  <a:latin typeface="+mn-lt"/>
                  <a:ea typeface="+mn-ea"/>
                  <a:cs typeface="+mn-cs"/>
                </a:rPr>
                <a:t>𝑐^</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𝜙</a:t>
              </a:r>
              <a:r>
                <a:rPr lang="fr-CA" sz="1100" i="0">
                  <a:solidFill>
                    <a:schemeClr val="tx1"/>
                  </a:solidFill>
                  <a:effectLst/>
                  <a:latin typeface="+mn-lt"/>
                  <a:ea typeface="+mn-ea"/>
                  <a:cs typeface="+mn-cs"/>
                </a:rPr>
                <a:t>_</a:t>
              </a:r>
              <a:r>
                <a:rPr lang="en-CA" sz="1100" i="0">
                  <a:solidFill>
                    <a:schemeClr val="tx1"/>
                  </a:solidFill>
                  <a:effectLst/>
                  <a:latin typeface="+mn-lt"/>
                  <a:ea typeface="+mn-ea"/>
                  <a:cs typeface="+mn-cs"/>
                </a:rPr>
                <a:t>𝑦</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𝑛</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𝑤</a:t>
              </a:r>
              <a:r>
                <a:rPr lang="fr-FR" sz="1100" i="0">
                  <a:solidFill>
                    <a:schemeClr val="tx1"/>
                  </a:solidFill>
                  <a:effectLst/>
                  <a:latin typeface="+mn-lt"/>
                  <a:ea typeface="+mn-ea"/>
                  <a:cs typeface="+mn-cs"/>
                </a:rPr>
                <a:t>∙</a:t>
              </a:r>
              <a:r>
                <a:rPr lang="en-CA" sz="1100" i="0">
                  <a:solidFill>
                    <a:schemeClr val="tx1"/>
                  </a:solidFill>
                  <a:effectLst/>
                  <a:latin typeface="+mn-lt"/>
                  <a:ea typeface="+mn-ea"/>
                  <a:cs typeface="+mn-cs"/>
                </a:rPr>
                <a:t>𝐹</a:t>
              </a:r>
              <a:r>
                <a:rPr lang="fr-CA" sz="1100" i="0">
                  <a:solidFill>
                    <a:schemeClr val="tx1"/>
                  </a:solidFill>
                  <a:effectLst/>
                  <a:latin typeface="+mn-lt"/>
                  <a:ea typeface="+mn-ea"/>
                  <a:cs typeface="+mn-cs"/>
                </a:rPr>
                <a:t>_</a:t>
              </a:r>
              <a:r>
                <a:rPr lang="en-CA" sz="1100" i="0">
                  <a:solidFill>
                    <a:schemeClr val="tx1"/>
                  </a:solidFill>
                  <a:effectLst/>
                  <a:latin typeface="+mn-lt"/>
                  <a:ea typeface="+mn-ea"/>
                  <a:cs typeface="+mn-cs"/>
                </a:rPr>
                <a:t>𝑦</a:t>
              </a:r>
              <a:endParaRPr lang="fr-CA" sz="1100">
                <a:solidFill>
                  <a:schemeClr val="tx1"/>
                </a:solidFill>
                <a:effectLst/>
                <a:latin typeface="+mn-lt"/>
                <a:ea typeface="+mn-ea"/>
                <a:cs typeface="+mn-cs"/>
              </a:endParaRPr>
            </a:p>
          </xdr:txBody>
        </xdr:sp>
      </mc:Fallback>
    </mc:AlternateContent>
    <xdr:clientData/>
  </xdr:oneCellAnchor>
  <xdr:oneCellAnchor>
    <xdr:from>
      <xdr:col>7</xdr:col>
      <xdr:colOff>5595</xdr:colOff>
      <xdr:row>117</xdr:row>
      <xdr:rowOff>4598</xdr:rowOff>
    </xdr:from>
    <xdr:ext cx="2529520" cy="596210"/>
    <mc:AlternateContent xmlns:mc="http://schemas.openxmlformats.org/markup-compatibility/2006" xmlns:a14="http://schemas.microsoft.com/office/drawing/2010/main">
      <mc:Choice Requires="a14">
        <xdr:sp macro="" textlink="">
          <xdr:nvSpPr>
            <xdr:cNvPr id="39" name="ZoneTexte 38">
              <a:extLst>
                <a:ext uri="{FF2B5EF4-FFF2-40B4-BE49-F238E27FC236}">
                  <a16:creationId xmlns:a16="http://schemas.microsoft.com/office/drawing/2014/main" id="{81EDB522-ED34-40D8-8EC0-31DE8B7F1AD2}"/>
                </a:ext>
              </a:extLst>
            </xdr:cNvPr>
            <xdr:cNvSpPr txBox="1"/>
          </xdr:nvSpPr>
          <xdr:spPr>
            <a:xfrm>
              <a:off x="4863345" y="22586175"/>
              <a:ext cx="2529520" cy="59621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fr-FR" sz="1100" i="1">
                        <a:solidFill>
                          <a:schemeClr val="tx1"/>
                        </a:solidFill>
                        <a:effectLst/>
                        <a:latin typeface="Cambria Math" panose="02040503050406030204" pitchFamily="18" charset="0"/>
                        <a:ea typeface="+mn-ea"/>
                        <a:cs typeface="+mn-cs"/>
                      </a:rPr>
                      <m:t>𝑘</m:t>
                    </m:r>
                    <m:r>
                      <a:rPr lang="fr-FR" sz="1100" i="1">
                        <a:solidFill>
                          <a:schemeClr val="tx1"/>
                        </a:solidFill>
                        <a:effectLst/>
                        <a:latin typeface="Cambria Math" panose="02040503050406030204" pitchFamily="18" charset="0"/>
                        <a:ea typeface="+mn-ea"/>
                        <a:cs typeface="+mn-cs"/>
                      </a:rPr>
                      <m:t>=0,5∙</m:t>
                    </m:r>
                    <m:d>
                      <m:dPr>
                        <m:ctrlPr>
                          <a:rPr lang="fr-CA" sz="1100" i="1">
                            <a:solidFill>
                              <a:schemeClr val="tx1"/>
                            </a:solidFill>
                            <a:effectLst/>
                            <a:latin typeface="Cambria Math" panose="02040503050406030204" pitchFamily="18" charset="0"/>
                            <a:ea typeface="+mn-ea"/>
                            <a:cs typeface="+mn-cs"/>
                          </a:rPr>
                        </m:ctrlPr>
                      </m:dPr>
                      <m:e>
                        <m:r>
                          <a:rPr lang="fr-FR" sz="1100" i="1">
                            <a:solidFill>
                              <a:schemeClr val="tx1"/>
                            </a:solidFill>
                            <a:effectLst/>
                            <a:latin typeface="Cambria Math" panose="02040503050406030204" pitchFamily="18" charset="0"/>
                            <a:ea typeface="+mn-ea"/>
                            <a:cs typeface="+mn-cs"/>
                          </a:rPr>
                          <m:t>1+</m:t>
                        </m:r>
                        <m:f>
                          <m:fPr>
                            <m:ctrlPr>
                              <a:rPr lang="fr-CA"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𝑒</m:t>
                            </m:r>
                          </m:num>
                          <m:den>
                            <m:f>
                              <m:fPr>
                                <m:ctrlPr>
                                  <a:rPr lang="fr-CA" sz="1100" i="1">
                                    <a:solidFill>
                                      <a:schemeClr val="tx1"/>
                                    </a:solidFill>
                                    <a:effectLst/>
                                    <a:latin typeface="Cambria Math" panose="02040503050406030204" pitchFamily="18" charset="0"/>
                                    <a:ea typeface="+mn-ea"/>
                                    <a:cs typeface="+mn-cs"/>
                                  </a:rPr>
                                </m:ctrlPr>
                              </m:fPr>
                              <m:num>
                                <m:r>
                                  <a:rPr lang="fr-FR" sz="1100" i="1">
                                    <a:solidFill>
                                      <a:schemeClr val="tx1"/>
                                    </a:solidFill>
                                    <a:effectLst/>
                                    <a:latin typeface="Cambria Math" panose="02040503050406030204" pitchFamily="18" charset="0"/>
                                    <a:ea typeface="+mn-ea"/>
                                    <a:cs typeface="+mn-cs"/>
                                  </a:rPr>
                                  <m:t>𝑛</m:t>
                                </m:r>
                              </m:num>
                              <m:den>
                                <m:r>
                                  <a:rPr lang="fr-FR" sz="1100" i="1">
                                    <a:solidFill>
                                      <a:schemeClr val="tx1"/>
                                    </a:solidFill>
                                    <a:effectLst/>
                                    <a:latin typeface="Cambria Math" panose="02040503050406030204" pitchFamily="18" charset="0"/>
                                    <a:ea typeface="+mn-ea"/>
                                    <a:cs typeface="+mn-cs"/>
                                  </a:rPr>
                                  <m:t>2</m:t>
                                </m:r>
                              </m:den>
                            </m:f>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h</m:t>
                            </m:r>
                          </m:den>
                        </m:f>
                      </m:e>
                    </m:d>
                    <m:r>
                      <a:rPr lang="fr-FR" sz="1100" i="1">
                        <a:solidFill>
                          <a:schemeClr val="tx1"/>
                        </a:solidFill>
                        <a:effectLst/>
                        <a:latin typeface="Cambria Math" panose="02040503050406030204" pitchFamily="18" charset="0"/>
                        <a:ea typeface="+mn-ea"/>
                        <a:cs typeface="+mn-cs"/>
                      </a:rPr>
                      <m:t>≤1</m:t>
                    </m:r>
                  </m:oMath>
                </m:oMathPara>
              </a14:m>
              <a:endParaRPr lang="fr-CA" sz="1100">
                <a:solidFill>
                  <a:schemeClr val="tx1"/>
                </a:solidFill>
                <a:effectLst/>
                <a:latin typeface="+mn-lt"/>
                <a:ea typeface="+mn-ea"/>
                <a:cs typeface="+mn-cs"/>
              </a:endParaRPr>
            </a:p>
          </xdr:txBody>
        </xdr:sp>
      </mc:Choice>
      <mc:Fallback xmlns="">
        <xdr:sp macro="" textlink="">
          <xdr:nvSpPr>
            <xdr:cNvPr id="39" name="ZoneTexte 38">
              <a:extLst>
                <a:ext uri="{FF2B5EF4-FFF2-40B4-BE49-F238E27FC236}">
                  <a16:creationId xmlns:a16="http://schemas.microsoft.com/office/drawing/2014/main" id="{81EDB522-ED34-40D8-8EC0-31DE8B7F1AD2}"/>
                </a:ext>
              </a:extLst>
            </xdr:cNvPr>
            <xdr:cNvSpPr txBox="1"/>
          </xdr:nvSpPr>
          <xdr:spPr>
            <a:xfrm>
              <a:off x="4863345" y="22586175"/>
              <a:ext cx="2529520" cy="59621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fr-FR" sz="1100" i="0">
                  <a:solidFill>
                    <a:schemeClr val="tx1"/>
                  </a:solidFill>
                  <a:effectLst/>
                  <a:latin typeface="+mn-lt"/>
                  <a:ea typeface="+mn-ea"/>
                  <a:cs typeface="+mn-cs"/>
                </a:rPr>
                <a:t>𝑘=0,5∙</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1+𝑒</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𝑛</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2+ℎ</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)≤1</a:t>
              </a:r>
              <a:endParaRPr lang="fr-CA" sz="1100">
                <a:solidFill>
                  <a:schemeClr val="tx1"/>
                </a:solidFill>
                <a:effectLst/>
                <a:latin typeface="+mn-lt"/>
                <a:ea typeface="+mn-ea"/>
                <a:cs typeface="+mn-cs"/>
              </a:endParaRPr>
            </a:p>
          </xdr:txBody>
        </xdr:sp>
      </mc:Fallback>
    </mc:AlternateContent>
    <xdr:clientData/>
  </xdr:oneCellAnchor>
  <xdr:oneCellAnchor>
    <xdr:from>
      <xdr:col>7</xdr:col>
      <xdr:colOff>9363</xdr:colOff>
      <xdr:row>120</xdr:row>
      <xdr:rowOff>13600</xdr:rowOff>
    </xdr:from>
    <xdr:ext cx="2533398" cy="572554"/>
    <mc:AlternateContent xmlns:mc="http://schemas.openxmlformats.org/markup-compatibility/2006" xmlns:a14="http://schemas.microsoft.com/office/drawing/2010/main">
      <mc:Choice Requires="a14">
        <xdr:sp macro="" textlink="">
          <xdr:nvSpPr>
            <xdr:cNvPr id="40" name="ZoneTexte 39">
              <a:extLst>
                <a:ext uri="{FF2B5EF4-FFF2-40B4-BE49-F238E27FC236}">
                  <a16:creationId xmlns:a16="http://schemas.microsoft.com/office/drawing/2014/main" id="{0A1F3BA3-0C66-413F-8946-5F24FD462FFE}"/>
                </a:ext>
              </a:extLst>
            </xdr:cNvPr>
            <xdr:cNvSpPr txBox="1"/>
          </xdr:nvSpPr>
          <xdr:spPr>
            <a:xfrm>
              <a:off x="4867113" y="23188658"/>
              <a:ext cx="2533398" cy="572554"/>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sSubSup>
                      <m:sSubSupPr>
                        <m:ctrlPr>
                          <a:rPr lang="fr-CA" sz="1100" i="1">
                            <a:solidFill>
                              <a:schemeClr val="tx1"/>
                            </a:solidFill>
                            <a:effectLst/>
                            <a:latin typeface="Cambria Math" panose="02040503050406030204" pitchFamily="18" charset="0"/>
                            <a:ea typeface="+mn-ea"/>
                            <a:cs typeface="+mn-cs"/>
                          </a:rPr>
                        </m:ctrlPr>
                      </m:sSubSup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𝑐</m:t>
                        </m:r>
                      </m:sub>
                      <m:sup>
                        <m:r>
                          <a:rPr lang="fr-FR" sz="1100" i="1">
                            <a:solidFill>
                              <a:schemeClr val="tx1"/>
                            </a:solidFill>
                            <a:effectLst/>
                            <a:latin typeface="Cambria Math" panose="02040503050406030204" pitchFamily="18" charset="0"/>
                            <a:ea typeface="+mn-ea"/>
                            <a:cs typeface="+mn-cs"/>
                          </a:rPr>
                          <m:t>′</m:t>
                        </m:r>
                      </m:sup>
                    </m:sSubSup>
                    <m:r>
                      <a:rPr lang="fr-FR" sz="1100" i="1">
                        <a:solidFill>
                          <a:schemeClr val="tx1"/>
                        </a:solidFill>
                        <a:effectLst/>
                        <a:latin typeface="Cambria Math" panose="02040503050406030204" pitchFamily="18" charset="0"/>
                        <a:ea typeface="+mn-ea"/>
                        <a:cs typeface="+mn-cs"/>
                      </a:rPr>
                      <m:t>=</m:t>
                    </m:r>
                    <m:f>
                      <m:fPr>
                        <m:ctrlPr>
                          <a:rPr lang="fr-CA" sz="1100" i="1">
                            <a:solidFill>
                              <a:schemeClr val="tx1"/>
                            </a:solidFill>
                            <a:effectLst/>
                            <a:latin typeface="Cambria Math" panose="02040503050406030204" pitchFamily="18" charset="0"/>
                            <a:ea typeface="+mn-ea"/>
                            <a:cs typeface="+mn-cs"/>
                          </a:rPr>
                        </m:ctrlPr>
                      </m:fPr>
                      <m:num>
                        <m:sSup>
                          <m:sSupPr>
                            <m:ctrlPr>
                              <a:rPr lang="fr-CA" sz="1100" i="1">
                                <a:solidFill>
                                  <a:schemeClr val="tx1"/>
                                </a:solidFill>
                                <a:effectLst/>
                                <a:latin typeface="Cambria Math" panose="02040503050406030204" pitchFamily="18" charset="0"/>
                                <a:ea typeface="+mn-ea"/>
                                <a:cs typeface="+mn-cs"/>
                              </a:rPr>
                            </m:ctrlPr>
                          </m:sSupPr>
                          <m:e>
                            <m:r>
                              <a:rPr lang="fr-FR" sz="1100" i="1">
                                <a:solidFill>
                                  <a:schemeClr val="tx1"/>
                                </a:solidFill>
                                <a:effectLst/>
                                <a:latin typeface="Cambria Math" panose="02040503050406030204" pitchFamily="18" charset="0"/>
                                <a:ea typeface="+mn-ea"/>
                                <a:cs typeface="+mn-cs"/>
                              </a:rPr>
                              <m:t>𝜋</m:t>
                            </m:r>
                          </m:e>
                          <m:sup>
                            <m:r>
                              <a:rPr lang="fr-FR" sz="1100" i="1">
                                <a:solidFill>
                                  <a:schemeClr val="tx1"/>
                                </a:solidFill>
                                <a:effectLst/>
                                <a:latin typeface="Cambria Math" panose="02040503050406030204" pitchFamily="18" charset="0"/>
                                <a:ea typeface="+mn-ea"/>
                                <a:cs typeface="+mn-cs"/>
                              </a:rPr>
                              <m:t>2</m:t>
                            </m:r>
                          </m:sup>
                        </m:sSup>
                        <m:r>
                          <a:rPr lang="fr-FR" sz="1100" i="1">
                            <a:solidFill>
                              <a:schemeClr val="tx1"/>
                            </a:solidFill>
                            <a:effectLst/>
                            <a:latin typeface="Cambria Math" panose="02040503050406030204" pitchFamily="18" charset="0"/>
                            <a:ea typeface="+mn-ea"/>
                            <a:cs typeface="+mn-cs"/>
                          </a:rPr>
                          <m:t>∙</m:t>
                        </m:r>
                        <m:r>
                          <a:rPr lang="fr-FR" sz="1100" i="1">
                            <a:solidFill>
                              <a:schemeClr val="tx1"/>
                            </a:solidFill>
                            <a:effectLst/>
                            <a:latin typeface="Cambria Math" panose="02040503050406030204" pitchFamily="18" charset="0"/>
                            <a:ea typeface="+mn-ea"/>
                            <a:cs typeface="+mn-cs"/>
                          </a:rPr>
                          <m:t>𝐸</m:t>
                        </m:r>
                        <m:r>
                          <a:rPr lang="fr-FR" sz="1100" i="1">
                            <a:solidFill>
                              <a:schemeClr val="tx1"/>
                            </a:solidFill>
                            <a:effectLst/>
                            <a:latin typeface="Cambria Math" panose="02040503050406030204" pitchFamily="18" charset="0"/>
                            <a:ea typeface="+mn-ea"/>
                            <a:cs typeface="+mn-cs"/>
                          </a:rPr>
                          <m:t>∙</m:t>
                        </m:r>
                        <m:sSup>
                          <m:sSupPr>
                            <m:ctrlPr>
                              <a:rPr lang="fr-CA" sz="1100" i="1">
                                <a:solidFill>
                                  <a:schemeClr val="tx1"/>
                                </a:solidFill>
                                <a:effectLst/>
                                <a:latin typeface="Cambria Math" panose="02040503050406030204" pitchFamily="18" charset="0"/>
                                <a:ea typeface="+mn-ea"/>
                                <a:cs typeface="+mn-cs"/>
                              </a:rPr>
                            </m:ctrlPr>
                          </m:sSupPr>
                          <m:e>
                            <m:r>
                              <a:rPr lang="fr-FR" sz="1100" i="1">
                                <a:solidFill>
                                  <a:schemeClr val="tx1"/>
                                </a:solidFill>
                                <a:effectLst/>
                                <a:latin typeface="Cambria Math" panose="02040503050406030204" pitchFamily="18" charset="0"/>
                                <a:ea typeface="+mn-ea"/>
                                <a:cs typeface="+mn-cs"/>
                              </a:rPr>
                              <m:t>𝑤</m:t>
                            </m:r>
                          </m:e>
                          <m:sup>
                            <m:r>
                              <a:rPr lang="fr-FR" sz="1100" i="1">
                                <a:solidFill>
                                  <a:schemeClr val="tx1"/>
                                </a:solidFill>
                                <a:effectLst/>
                                <a:latin typeface="Cambria Math" panose="02040503050406030204" pitchFamily="18" charset="0"/>
                                <a:ea typeface="+mn-ea"/>
                                <a:cs typeface="+mn-cs"/>
                              </a:rPr>
                              <m:t>2</m:t>
                            </m:r>
                          </m:sup>
                        </m:sSup>
                      </m:num>
                      <m:den>
                        <m:r>
                          <a:rPr lang="fr-FR" sz="1100" i="1">
                            <a:solidFill>
                              <a:schemeClr val="tx1"/>
                            </a:solidFill>
                            <a:effectLst/>
                            <a:latin typeface="Cambria Math" panose="02040503050406030204" pitchFamily="18" charset="0"/>
                            <a:ea typeface="+mn-ea"/>
                            <a:cs typeface="+mn-cs"/>
                          </a:rPr>
                          <m:t>4∙</m:t>
                        </m:r>
                        <m:sSup>
                          <m:sSupPr>
                            <m:ctrlPr>
                              <a:rPr lang="fr-CA" sz="1100" i="1">
                                <a:solidFill>
                                  <a:schemeClr val="tx1"/>
                                </a:solidFill>
                                <a:effectLst/>
                                <a:latin typeface="Cambria Math" panose="02040503050406030204" pitchFamily="18" charset="0"/>
                                <a:ea typeface="+mn-ea"/>
                                <a:cs typeface="+mn-cs"/>
                              </a:rPr>
                            </m:ctrlPr>
                          </m:sSupPr>
                          <m:e>
                            <m:r>
                              <a:rPr lang="fr-FR" sz="1100" i="1">
                                <a:solidFill>
                                  <a:schemeClr val="tx1"/>
                                </a:solidFill>
                                <a:effectLst/>
                                <a:latin typeface="Cambria Math" panose="02040503050406030204" pitchFamily="18" charset="0"/>
                                <a:ea typeface="+mn-ea"/>
                                <a:cs typeface="+mn-cs"/>
                              </a:rPr>
                              <m:t>h</m:t>
                            </m:r>
                          </m:e>
                          <m:sup>
                            <m:r>
                              <a:rPr lang="fr-FR" sz="1100" i="1">
                                <a:solidFill>
                                  <a:schemeClr val="tx1"/>
                                </a:solidFill>
                                <a:effectLst/>
                                <a:latin typeface="Cambria Math" panose="02040503050406030204" pitchFamily="18" charset="0"/>
                                <a:ea typeface="+mn-ea"/>
                                <a:cs typeface="+mn-cs"/>
                              </a:rPr>
                              <m:t>2</m:t>
                            </m:r>
                          </m:sup>
                        </m:sSup>
                      </m:den>
                    </m:f>
                    <m:d>
                      <m:dPr>
                        <m:begChr m:val="["/>
                        <m:endChr m:val="]"/>
                        <m:ctrlPr>
                          <a:rPr lang="fr-CA" sz="1100" i="1">
                            <a:solidFill>
                              <a:schemeClr val="tx1"/>
                            </a:solidFill>
                            <a:effectLst/>
                            <a:latin typeface="Cambria Math" panose="02040503050406030204" pitchFamily="18" charset="0"/>
                            <a:ea typeface="+mn-ea"/>
                            <a:cs typeface="+mn-cs"/>
                          </a:rPr>
                        </m:ctrlPr>
                      </m:dPr>
                      <m:e>
                        <m:r>
                          <a:rPr lang="fr-FR" sz="1100" i="1">
                            <a:solidFill>
                              <a:schemeClr val="tx1"/>
                            </a:solidFill>
                            <a:effectLst/>
                            <a:latin typeface="Cambria Math" panose="02040503050406030204" pitchFamily="18" charset="0"/>
                            <a:ea typeface="+mn-ea"/>
                            <a:cs typeface="+mn-cs"/>
                          </a:rPr>
                          <m:t>1−</m:t>
                        </m:r>
                        <m:sSup>
                          <m:sSupPr>
                            <m:ctrlPr>
                              <a:rPr lang="fr-CA" sz="1100" i="1">
                                <a:solidFill>
                                  <a:schemeClr val="tx1"/>
                                </a:solidFill>
                                <a:effectLst/>
                                <a:latin typeface="Cambria Math" panose="02040503050406030204" pitchFamily="18" charset="0"/>
                                <a:ea typeface="+mn-ea"/>
                                <a:cs typeface="+mn-cs"/>
                              </a:rPr>
                            </m:ctrlPr>
                          </m:sSupPr>
                          <m:e>
                            <m:d>
                              <m:dPr>
                                <m:ctrlPr>
                                  <a:rPr lang="fr-CA" sz="1100" i="1">
                                    <a:solidFill>
                                      <a:schemeClr val="tx1"/>
                                    </a:solidFill>
                                    <a:effectLst/>
                                    <a:latin typeface="Cambria Math" panose="02040503050406030204" pitchFamily="18" charset="0"/>
                                    <a:ea typeface="+mn-ea"/>
                                    <a:cs typeface="+mn-cs"/>
                                  </a:rPr>
                                </m:ctrlPr>
                              </m:dPr>
                              <m:e>
                                <m:f>
                                  <m:fPr>
                                    <m:ctrlPr>
                                      <a:rPr lang="fr-CA" sz="1100" i="1">
                                        <a:solidFill>
                                          <a:schemeClr val="tx1"/>
                                        </a:solidFill>
                                        <a:effectLst/>
                                        <a:latin typeface="Cambria Math" panose="02040503050406030204" pitchFamily="18" charset="0"/>
                                        <a:ea typeface="+mn-ea"/>
                                        <a:cs typeface="+mn-cs"/>
                                      </a:rPr>
                                    </m:ctrlPr>
                                  </m:fPr>
                                  <m:num>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𝑓</m:t>
                                        </m:r>
                                      </m:e>
                                      <m:sub>
                                        <m:r>
                                          <a:rPr lang="fr-FR" sz="1100" i="1">
                                            <a:solidFill>
                                              <a:schemeClr val="tx1"/>
                                            </a:solidFill>
                                            <a:effectLst/>
                                            <a:latin typeface="Cambria Math" panose="02040503050406030204" pitchFamily="18" charset="0"/>
                                            <a:ea typeface="+mn-ea"/>
                                            <a:cs typeface="+mn-cs"/>
                                          </a:rPr>
                                          <m:t>𝑏𝑓</m:t>
                                        </m:r>
                                      </m:sub>
                                    </m:sSub>
                                  </m:num>
                                  <m:den>
                                    <m:sSub>
                                      <m:sSubPr>
                                        <m:ctrlPr>
                                          <a:rPr lang="fr-CA" sz="1100" i="1">
                                            <a:solidFill>
                                              <a:schemeClr val="tx1"/>
                                            </a:solidFill>
                                            <a:effectLst/>
                                            <a:latin typeface="Cambria Math" panose="02040503050406030204" pitchFamily="18" charset="0"/>
                                            <a:ea typeface="+mn-ea"/>
                                            <a:cs typeface="+mn-cs"/>
                                          </a:rPr>
                                        </m:ctrlPr>
                                      </m:sSubPr>
                                      <m:e>
                                        <m:r>
                                          <a:rPr lang="fr-FR" sz="1100" i="1">
                                            <a:solidFill>
                                              <a:schemeClr val="tx1"/>
                                            </a:solidFill>
                                            <a:effectLst/>
                                            <a:latin typeface="Cambria Math" panose="02040503050406030204" pitchFamily="18" charset="0"/>
                                            <a:ea typeface="+mn-ea"/>
                                            <a:cs typeface="+mn-cs"/>
                                          </a:rPr>
                                          <m:t>𝐹</m:t>
                                        </m:r>
                                      </m:e>
                                      <m:sub>
                                        <m:r>
                                          <a:rPr lang="fr-FR" sz="1100" i="1">
                                            <a:solidFill>
                                              <a:schemeClr val="tx1"/>
                                            </a:solidFill>
                                            <a:effectLst/>
                                            <a:latin typeface="Cambria Math" panose="02040503050406030204" pitchFamily="18" charset="0"/>
                                            <a:ea typeface="+mn-ea"/>
                                            <a:cs typeface="+mn-cs"/>
                                          </a:rPr>
                                          <m:t>𝑏𝑐</m:t>
                                        </m:r>
                                      </m:sub>
                                    </m:sSub>
                                  </m:den>
                                </m:f>
                              </m:e>
                            </m:d>
                          </m:e>
                          <m:sup>
                            <m:r>
                              <a:rPr lang="fr-FR" sz="1100" i="1">
                                <a:solidFill>
                                  <a:schemeClr val="tx1"/>
                                </a:solidFill>
                                <a:effectLst/>
                                <a:latin typeface="Cambria Math" panose="02040503050406030204" pitchFamily="18" charset="0"/>
                                <a:ea typeface="+mn-ea"/>
                                <a:cs typeface="+mn-cs"/>
                              </a:rPr>
                              <m:t>2</m:t>
                            </m:r>
                          </m:sup>
                        </m:sSup>
                      </m:e>
                    </m:d>
                  </m:oMath>
                </m:oMathPara>
              </a14:m>
              <a:endParaRPr lang="fr-CA" sz="1100">
                <a:solidFill>
                  <a:schemeClr val="tx1"/>
                </a:solidFill>
                <a:effectLst/>
                <a:latin typeface="+mn-lt"/>
                <a:ea typeface="+mn-ea"/>
                <a:cs typeface="+mn-cs"/>
              </a:endParaRPr>
            </a:p>
          </xdr:txBody>
        </xdr:sp>
      </mc:Choice>
      <mc:Fallback xmlns="">
        <xdr:sp macro="" textlink="">
          <xdr:nvSpPr>
            <xdr:cNvPr id="40" name="ZoneTexte 39">
              <a:extLst>
                <a:ext uri="{FF2B5EF4-FFF2-40B4-BE49-F238E27FC236}">
                  <a16:creationId xmlns:a16="http://schemas.microsoft.com/office/drawing/2014/main" id="{0A1F3BA3-0C66-413F-8946-5F24FD462FFE}"/>
                </a:ext>
              </a:extLst>
            </xdr:cNvPr>
            <xdr:cNvSpPr txBox="1"/>
          </xdr:nvSpPr>
          <xdr:spPr>
            <a:xfrm>
              <a:off x="4867113" y="23188658"/>
              <a:ext cx="2533398" cy="572554"/>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lang="fr-FR" sz="1100" i="0">
                  <a:solidFill>
                    <a:schemeClr val="tx1"/>
                  </a:solidFill>
                  <a:effectLst/>
                  <a:latin typeface="+mn-lt"/>
                  <a:ea typeface="+mn-ea"/>
                  <a:cs typeface="+mn-cs"/>
                </a:rPr>
                <a:t>𝐹</a:t>
              </a:r>
              <a:r>
                <a:rPr lang="fr-CA" sz="1100" i="0">
                  <a:solidFill>
                    <a:schemeClr val="tx1"/>
                  </a:solidFill>
                  <a:effectLst/>
                  <a:latin typeface="+mn-lt"/>
                  <a:ea typeface="+mn-ea"/>
                  <a:cs typeface="+mn-cs"/>
                </a:rPr>
                <a:t>_</a:t>
              </a:r>
              <a:r>
                <a:rPr lang="fr-FR" sz="1100" i="0">
                  <a:solidFill>
                    <a:schemeClr val="tx1"/>
                  </a:solidFill>
                  <a:effectLst/>
                  <a:latin typeface="+mn-lt"/>
                  <a:ea typeface="+mn-ea"/>
                  <a:cs typeface="+mn-cs"/>
                </a:rPr>
                <a:t>𝑐^′=</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𝜋</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2∙𝐸∙𝑤</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2</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4∙ℎ</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2 </a:t>
              </a:r>
              <a:r>
                <a:rPr lang="fr-CA" sz="1100" i="0">
                  <a:solidFill>
                    <a:schemeClr val="tx1"/>
                  </a:solidFill>
                  <a:effectLst/>
                  <a:latin typeface="+mn-lt"/>
                  <a:ea typeface="+mn-ea"/>
                  <a:cs typeface="+mn-cs"/>
                </a:rPr>
                <a:t>) [</a:t>
              </a:r>
              <a:r>
                <a:rPr lang="fr-FR" sz="1100" i="0">
                  <a:solidFill>
                    <a:schemeClr val="tx1"/>
                  </a:solidFill>
                  <a:effectLst/>
                  <a:latin typeface="+mn-lt"/>
                  <a:ea typeface="+mn-ea"/>
                  <a:cs typeface="+mn-cs"/>
                </a:rPr>
                <a:t>1−</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𝑓</a:t>
              </a:r>
              <a:r>
                <a:rPr lang="fr-CA" sz="1100" i="0">
                  <a:solidFill>
                    <a:schemeClr val="tx1"/>
                  </a:solidFill>
                  <a:effectLst/>
                  <a:latin typeface="+mn-lt"/>
                  <a:ea typeface="+mn-ea"/>
                  <a:cs typeface="+mn-cs"/>
                </a:rPr>
                <a:t>_</a:t>
              </a:r>
              <a:r>
                <a:rPr lang="fr-FR" sz="1100" i="0">
                  <a:solidFill>
                    <a:schemeClr val="tx1"/>
                  </a:solidFill>
                  <a:effectLst/>
                  <a:latin typeface="+mn-lt"/>
                  <a:ea typeface="+mn-ea"/>
                  <a:cs typeface="+mn-cs"/>
                </a:rPr>
                <a:t>𝑏𝑓</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𝐹</a:t>
              </a:r>
              <a:r>
                <a:rPr lang="fr-CA" sz="1100" i="0">
                  <a:solidFill>
                    <a:schemeClr val="tx1"/>
                  </a:solidFill>
                  <a:effectLst/>
                  <a:latin typeface="+mn-lt"/>
                  <a:ea typeface="+mn-ea"/>
                  <a:cs typeface="+mn-cs"/>
                </a:rPr>
                <a:t>_</a:t>
              </a:r>
              <a:r>
                <a:rPr lang="fr-FR" sz="1100" i="0">
                  <a:solidFill>
                    <a:schemeClr val="tx1"/>
                  </a:solidFill>
                  <a:effectLst/>
                  <a:latin typeface="+mn-lt"/>
                  <a:ea typeface="+mn-ea"/>
                  <a:cs typeface="+mn-cs"/>
                </a:rPr>
                <a:t>𝑏𝑐 )</a:t>
              </a:r>
              <a:r>
                <a:rPr lang="fr-CA" sz="1100" i="0">
                  <a:solidFill>
                    <a:schemeClr val="tx1"/>
                  </a:solidFill>
                  <a:effectLst/>
                  <a:latin typeface="+mn-lt"/>
                  <a:ea typeface="+mn-ea"/>
                  <a:cs typeface="+mn-cs"/>
                </a:rPr>
                <a:t>^</a:t>
              </a:r>
              <a:r>
                <a:rPr lang="fr-FR" sz="1100" i="0">
                  <a:solidFill>
                    <a:schemeClr val="tx1"/>
                  </a:solidFill>
                  <a:effectLst/>
                  <a:latin typeface="+mn-lt"/>
                  <a:ea typeface="+mn-ea"/>
                  <a:cs typeface="+mn-cs"/>
                </a:rPr>
                <a:t>2 ]</a:t>
              </a:r>
              <a:endParaRPr lang="fr-CA" sz="1100">
                <a:solidFill>
                  <a:schemeClr val="tx1"/>
                </a:solidFill>
                <a:effectLst/>
                <a:latin typeface="+mn-lt"/>
                <a:ea typeface="+mn-ea"/>
                <a:cs typeface="+mn-cs"/>
              </a:endParaRPr>
            </a:p>
          </xdr:txBody>
        </xdr:sp>
      </mc:Fallback>
    </mc:AlternateContent>
    <xdr:clientData/>
  </xdr:oneCellAnchor>
  <xdr:oneCellAnchor>
    <xdr:from>
      <xdr:col>7</xdr:col>
      <xdr:colOff>7443</xdr:colOff>
      <xdr:row>124</xdr:row>
      <xdr:rowOff>8283</xdr:rowOff>
    </xdr:from>
    <xdr:ext cx="2527036" cy="398901"/>
    <mc:AlternateContent xmlns:mc="http://schemas.openxmlformats.org/markup-compatibility/2006" xmlns:a14="http://schemas.microsoft.com/office/drawing/2010/main">
      <mc:Choice Requires="a14">
        <xdr:sp macro="" textlink="">
          <xdr:nvSpPr>
            <xdr:cNvPr id="41" name="ZoneTexte 40">
              <a:extLst>
                <a:ext uri="{FF2B5EF4-FFF2-40B4-BE49-F238E27FC236}">
                  <a16:creationId xmlns:a16="http://schemas.microsoft.com/office/drawing/2014/main" id="{4E8FD31C-CB0E-46B9-A437-602219308B9C}"/>
                </a:ext>
              </a:extLst>
            </xdr:cNvPr>
            <xdr:cNvSpPr txBox="1"/>
          </xdr:nvSpPr>
          <xdr:spPr>
            <a:xfrm>
              <a:off x="4877617" y="24094109"/>
              <a:ext cx="2527036" cy="398901"/>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𝐶</m:t>
                      </m:r>
                    </m:e>
                    <m:sub>
                      <m:r>
                        <a:rPr lang="fr-FR" sz="1100" i="1">
                          <a:solidFill>
                            <a:schemeClr val="tx1"/>
                          </a:solidFill>
                          <a:effectLst/>
                          <a:latin typeface="Cambria Math" panose="02040503050406030204" pitchFamily="18" charset="0"/>
                          <a:ea typeface="+mn-ea"/>
                          <a:cs typeface="+mn-cs"/>
                        </a:rPr>
                        <m:t>𝑟</m:t>
                      </m:r>
                    </m:sub>
                  </m:sSub>
                  <m:r>
                    <a:rPr lang="fr-CA" sz="1100" b="0" i="1">
                      <a:solidFill>
                        <a:schemeClr val="tx1"/>
                      </a:solidFill>
                      <a:effectLst/>
                      <a:latin typeface="Cambria Math" panose="02040503050406030204" pitchFamily="18" charset="0"/>
                      <a:ea typeface="+mn-ea"/>
                      <a:cs typeface="+mn-cs"/>
                    </a:rPr>
                    <m:t>=76,7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&gt; 4,84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  →  </m:t>
                  </m:r>
                  <m:r>
                    <a:rPr lang="fr-CA" sz="1100" b="0" i="1">
                      <a:solidFill>
                        <a:schemeClr val="tx1"/>
                      </a:solidFill>
                      <a:effectLst/>
                      <a:latin typeface="Cambria Math" panose="02040503050406030204" pitchFamily="18" charset="0"/>
                      <a:ea typeface="+mn-ea"/>
                      <a:cs typeface="+mn-cs"/>
                    </a:rPr>
                    <m:t>𝑂𝐾</m:t>
                  </m:r>
                </m:oMath>
              </a14:m>
              <a:r>
                <a:rPr lang="fr-CA" sz="1200"/>
                <a:t>!</a:t>
              </a:r>
            </a:p>
          </xdr:txBody>
        </xdr:sp>
      </mc:Choice>
      <mc:Fallback xmlns="">
        <xdr:sp macro="" textlink="">
          <xdr:nvSpPr>
            <xdr:cNvPr id="41" name="ZoneTexte 40">
              <a:extLst>
                <a:ext uri="{FF2B5EF4-FFF2-40B4-BE49-F238E27FC236}">
                  <a16:creationId xmlns:a16="http://schemas.microsoft.com/office/drawing/2014/main" id="{4E8FD31C-CB0E-46B9-A437-602219308B9C}"/>
                </a:ext>
              </a:extLst>
            </xdr:cNvPr>
            <xdr:cNvSpPr txBox="1"/>
          </xdr:nvSpPr>
          <xdr:spPr>
            <a:xfrm>
              <a:off x="4877617" y="24094109"/>
              <a:ext cx="2527036" cy="398901"/>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fr-CA" sz="1100" b="0" i="0">
                  <a:solidFill>
                    <a:schemeClr val="tx1"/>
                  </a:solidFill>
                  <a:effectLst/>
                  <a:latin typeface="Cambria Math" panose="02040503050406030204" pitchFamily="18" charset="0"/>
                  <a:ea typeface="+mn-ea"/>
                  <a:cs typeface="+mn-cs"/>
                </a:rPr>
                <a:t>𝐶_</a:t>
              </a:r>
              <a:r>
                <a:rPr lang="fr-FR" sz="1100" i="0">
                  <a:solidFill>
                    <a:schemeClr val="tx1"/>
                  </a:solidFill>
                  <a:effectLst/>
                  <a:latin typeface="Cambria Math" panose="02040503050406030204" pitchFamily="18" charset="0"/>
                  <a:ea typeface="+mn-ea"/>
                  <a:cs typeface="+mn-cs"/>
                </a:rPr>
                <a:t>𝑟</a:t>
              </a:r>
              <a:r>
                <a:rPr lang="fr-CA" sz="1100" b="0" i="0">
                  <a:solidFill>
                    <a:schemeClr val="tx1"/>
                  </a:solidFill>
                  <a:effectLst/>
                  <a:latin typeface="Cambria Math" panose="02040503050406030204" pitchFamily="18" charset="0"/>
                  <a:ea typeface="+mn-ea"/>
                  <a:cs typeface="+mn-cs"/>
                </a:rPr>
                <a:t>=76,7 𝑘𝑁 &gt; 4,84 𝑘𝑁  →  𝑂𝐾</a:t>
              </a:r>
              <a:r>
                <a:rPr lang="fr-CA" sz="1200"/>
                <a:t>!</a:t>
              </a:r>
            </a:p>
          </xdr:txBody>
        </xdr:sp>
      </mc:Fallback>
    </mc:AlternateContent>
    <xdr:clientData/>
  </xdr:oneCellAnchor>
  <xdr:oneCellAnchor>
    <xdr:from>
      <xdr:col>7</xdr:col>
      <xdr:colOff>0</xdr:colOff>
      <xdr:row>79</xdr:row>
      <xdr:rowOff>0</xdr:rowOff>
    </xdr:from>
    <xdr:ext cx="3025588" cy="394137"/>
    <mc:AlternateContent xmlns:mc="http://schemas.openxmlformats.org/markup-compatibility/2006" xmlns:a14="http://schemas.microsoft.com/office/drawing/2010/main">
      <mc:Choice Requires="a14">
        <xdr:sp macro="" textlink="">
          <xdr:nvSpPr>
            <xdr:cNvPr id="42" name="ZoneTexte 41">
              <a:extLst>
                <a:ext uri="{FF2B5EF4-FFF2-40B4-BE49-F238E27FC236}">
                  <a16:creationId xmlns:a16="http://schemas.microsoft.com/office/drawing/2014/main" id="{77460F45-E5C9-4DCF-B493-13CFBF7D30DC}"/>
                </a:ext>
              </a:extLst>
            </xdr:cNvPr>
            <xdr:cNvSpPr txBox="1"/>
          </xdr:nvSpPr>
          <xdr:spPr>
            <a:xfrm>
              <a:off x="9446559" y="16595912"/>
              <a:ext cx="3025588"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
                  </m:oMathParaPr>
                  <m:oMath xmlns:m="http://schemas.openxmlformats.org/officeDocument/2006/math">
                    <m:sSub>
                      <m:sSubPr>
                        <m:ctrlPr>
                          <a:rPr lang="fr-CA"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𝑀</m:t>
                        </m:r>
                      </m:e>
                      <m:sub>
                        <m:r>
                          <a:rPr lang="fr-FR" sz="1100" i="1">
                            <a:solidFill>
                              <a:schemeClr val="tx1"/>
                            </a:solidFill>
                            <a:effectLst/>
                            <a:latin typeface="Cambria Math" panose="02040503050406030204" pitchFamily="18" charset="0"/>
                            <a:ea typeface="+mn-ea"/>
                            <a:cs typeface="+mn-cs"/>
                          </a:rPr>
                          <m:t>𝑟</m:t>
                        </m:r>
                      </m:sub>
                    </m:sSub>
                    <m:r>
                      <a:rPr lang="fr-CA" sz="1100" b="0" i="1">
                        <a:solidFill>
                          <a:schemeClr val="tx1"/>
                        </a:solidFill>
                        <a:effectLst/>
                        <a:latin typeface="Cambria Math" panose="02040503050406030204" pitchFamily="18" charset="0"/>
                        <a:ea typeface="+mn-ea"/>
                        <a:cs typeface="+mn-cs"/>
                      </a:rPr>
                      <m:t>=3,22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Cambria Math" panose="02040503050406030204" pitchFamily="18" charset="0"/>
                        <a:cs typeface="+mn-cs"/>
                      </a:rPr>
                      <m:t>∙</m:t>
                    </m:r>
                    <m:r>
                      <a:rPr lang="fr-CA" sz="1100" b="0" i="1">
                        <a:solidFill>
                          <a:schemeClr val="tx1"/>
                        </a:solidFill>
                        <a:effectLst/>
                        <a:latin typeface="Cambria Math" panose="02040503050406030204" pitchFamily="18" charset="0"/>
                        <a:ea typeface="Cambria Math" panose="02040503050406030204" pitchFamily="18" charset="0"/>
                        <a:cs typeface="+mn-cs"/>
                      </a:rPr>
                      <m:t>𝑚</m:t>
                    </m:r>
                    <m:r>
                      <a:rPr lang="fr-CA" sz="1100" b="0" i="1">
                        <a:solidFill>
                          <a:schemeClr val="tx1"/>
                        </a:solidFill>
                        <a:effectLst/>
                        <a:latin typeface="Cambria Math" panose="02040503050406030204" pitchFamily="18" charset="0"/>
                        <a:ea typeface="+mn-ea"/>
                        <a:cs typeface="+mn-cs"/>
                      </a:rPr>
                      <m:t> </m:t>
                    </m:r>
                    <m:r>
                      <a:rPr lang="fr-CA" sz="1100" b="0" i="1">
                        <a:solidFill>
                          <a:schemeClr val="tx1"/>
                        </a:solidFill>
                        <a:effectLst/>
                        <a:latin typeface="Cambria Math" panose="02040503050406030204" pitchFamily="18" charset="0"/>
                        <a:ea typeface="Cambria Math" panose="02040503050406030204" pitchFamily="18" charset="0"/>
                        <a:cs typeface="+mn-cs"/>
                      </a:rPr>
                      <m:t>&gt; </m:t>
                    </m:r>
                    <m:sSub>
                      <m:sSubPr>
                        <m:ctrlPr>
                          <a:rPr lang="fr-CA" sz="1100" i="1">
                            <a:solidFill>
                              <a:schemeClr val="tx1"/>
                            </a:solidFill>
                            <a:effectLst/>
                            <a:latin typeface="Cambria Math" panose="02040503050406030204" pitchFamily="18" charset="0"/>
                            <a:ea typeface="+mn-ea"/>
                            <a:cs typeface="+mn-cs"/>
                          </a:rPr>
                        </m:ctrlPr>
                      </m:sSubPr>
                      <m:e>
                        <m:r>
                          <a:rPr lang="fr-CA" sz="1100" b="0" i="1">
                            <a:solidFill>
                              <a:schemeClr val="tx1"/>
                            </a:solidFill>
                            <a:effectLst/>
                            <a:latin typeface="Cambria Math" panose="02040503050406030204" pitchFamily="18" charset="0"/>
                            <a:ea typeface="+mn-ea"/>
                            <a:cs typeface="+mn-cs"/>
                          </a:rPr>
                          <m:t>𝑀</m:t>
                        </m:r>
                      </m:e>
                      <m:sub>
                        <m:r>
                          <a:rPr lang="fr-CA" sz="1100" b="0" i="1">
                            <a:solidFill>
                              <a:schemeClr val="tx1"/>
                            </a:solidFill>
                            <a:effectLst/>
                            <a:latin typeface="Cambria Math" panose="02040503050406030204" pitchFamily="18" charset="0"/>
                            <a:ea typeface="+mn-ea"/>
                            <a:cs typeface="+mn-cs"/>
                          </a:rPr>
                          <m:t>𝑓</m:t>
                        </m:r>
                      </m:sub>
                    </m:sSub>
                    <m:r>
                      <a:rPr lang="fr-CA" sz="1100" b="0" i="1">
                        <a:solidFill>
                          <a:schemeClr val="tx1"/>
                        </a:solidFill>
                        <a:effectLst/>
                        <a:latin typeface="Cambria Math" panose="02040503050406030204" pitchFamily="18" charset="0"/>
                        <a:ea typeface="+mn-ea"/>
                        <a:cs typeface="+mn-cs"/>
                      </a:rPr>
                      <m:t>=2,46 </m:t>
                    </m:r>
                    <m:r>
                      <a:rPr lang="fr-CA" sz="1100" b="0" i="1">
                        <a:solidFill>
                          <a:schemeClr val="tx1"/>
                        </a:solidFill>
                        <a:effectLst/>
                        <a:latin typeface="Cambria Math" panose="02040503050406030204" pitchFamily="18" charset="0"/>
                        <a:ea typeface="+mn-ea"/>
                        <a:cs typeface="+mn-cs"/>
                      </a:rPr>
                      <m:t>𝑘𝑁</m:t>
                    </m:r>
                    <m:r>
                      <a:rPr lang="fr-CA" sz="1100" b="0" i="1">
                        <a:solidFill>
                          <a:schemeClr val="tx1"/>
                        </a:solidFill>
                        <a:effectLst/>
                        <a:latin typeface="Cambria Math" panose="02040503050406030204" pitchFamily="18" charset="0"/>
                        <a:ea typeface="+mn-ea"/>
                        <a:cs typeface="+mn-cs"/>
                      </a:rPr>
                      <m:t>∙</m:t>
                    </m:r>
                    <m:r>
                      <a:rPr lang="fr-CA" sz="1100" b="0" i="1">
                        <a:solidFill>
                          <a:schemeClr val="tx1"/>
                        </a:solidFill>
                        <a:effectLst/>
                        <a:latin typeface="Cambria Math" panose="02040503050406030204" pitchFamily="18" charset="0"/>
                        <a:ea typeface="+mn-ea"/>
                        <a:cs typeface="+mn-cs"/>
                      </a:rPr>
                      <m:t>𝑚</m:t>
                    </m:r>
                    <m:r>
                      <a:rPr lang="fr-CA" sz="1100" b="0" i="1">
                        <a:solidFill>
                          <a:schemeClr val="tx1"/>
                        </a:solidFill>
                        <a:effectLst/>
                        <a:latin typeface="Cambria Math" panose="02040503050406030204" pitchFamily="18" charset="0"/>
                        <a:ea typeface="+mn-ea"/>
                        <a:cs typeface="+mn-cs"/>
                      </a:rPr>
                      <m:t>  →  </m:t>
                    </m:r>
                    <m:r>
                      <a:rPr lang="fr-CA" sz="1100" b="0" i="1">
                        <a:solidFill>
                          <a:schemeClr val="tx1"/>
                        </a:solidFill>
                        <a:effectLst/>
                        <a:latin typeface="Cambria Math" panose="02040503050406030204" pitchFamily="18" charset="0"/>
                        <a:ea typeface="+mn-ea"/>
                        <a:cs typeface="+mn-cs"/>
                      </a:rPr>
                      <m:t>𝑂𝐾</m:t>
                    </m:r>
                  </m:oMath>
                </m:oMathPara>
              </a14:m>
              <a:endParaRPr lang="fr-CA" sz="1200"/>
            </a:p>
          </xdr:txBody>
        </xdr:sp>
      </mc:Choice>
      <mc:Fallback xmlns="">
        <xdr:sp macro="" textlink="">
          <xdr:nvSpPr>
            <xdr:cNvPr id="42" name="ZoneTexte 41">
              <a:extLst>
                <a:ext uri="{FF2B5EF4-FFF2-40B4-BE49-F238E27FC236}">
                  <a16:creationId xmlns:a16="http://schemas.microsoft.com/office/drawing/2014/main" id="{77460F45-E5C9-4DCF-B493-13CFBF7D30DC}"/>
                </a:ext>
              </a:extLst>
            </xdr:cNvPr>
            <xdr:cNvSpPr txBox="1"/>
          </xdr:nvSpPr>
          <xdr:spPr>
            <a:xfrm>
              <a:off x="9446559" y="16595912"/>
              <a:ext cx="3025588" cy="394137"/>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fr-CA" sz="1100" b="0" i="0">
                  <a:solidFill>
                    <a:schemeClr val="tx1"/>
                  </a:solidFill>
                  <a:effectLst/>
                  <a:latin typeface="Cambria Math" panose="02040503050406030204" pitchFamily="18" charset="0"/>
                  <a:ea typeface="+mn-ea"/>
                  <a:cs typeface="+mn-cs"/>
                </a:rPr>
                <a:t>𝑀_</a:t>
              </a:r>
              <a:r>
                <a:rPr lang="fr-FR" sz="1100" i="0">
                  <a:solidFill>
                    <a:schemeClr val="tx1"/>
                  </a:solidFill>
                  <a:effectLst/>
                  <a:latin typeface="Cambria Math" panose="02040503050406030204" pitchFamily="18" charset="0"/>
                  <a:ea typeface="+mn-ea"/>
                  <a:cs typeface="+mn-cs"/>
                </a:rPr>
                <a:t>𝑟</a:t>
              </a:r>
              <a:r>
                <a:rPr lang="fr-CA" sz="1100" b="0" i="0">
                  <a:solidFill>
                    <a:schemeClr val="tx1"/>
                  </a:solidFill>
                  <a:effectLst/>
                  <a:latin typeface="Cambria Math" panose="02040503050406030204" pitchFamily="18" charset="0"/>
                  <a:ea typeface="+mn-ea"/>
                  <a:cs typeface="+mn-cs"/>
                </a:rPr>
                <a:t>=3,22 𝑘𝑁</a:t>
              </a:r>
              <a:r>
                <a:rPr lang="fr-CA" sz="1100" b="0" i="0">
                  <a:solidFill>
                    <a:schemeClr val="tx1"/>
                  </a:solidFill>
                  <a:effectLst/>
                  <a:latin typeface="Cambria Math" panose="02040503050406030204" pitchFamily="18" charset="0"/>
                  <a:ea typeface="Cambria Math" panose="02040503050406030204" pitchFamily="18" charset="0"/>
                  <a:cs typeface="+mn-cs"/>
                </a:rPr>
                <a:t>∙𝑚</a:t>
              </a:r>
              <a:r>
                <a:rPr lang="fr-CA" sz="1100" b="0" i="0">
                  <a:solidFill>
                    <a:schemeClr val="tx1"/>
                  </a:solidFill>
                  <a:effectLst/>
                  <a:latin typeface="Cambria Math" panose="02040503050406030204" pitchFamily="18" charset="0"/>
                  <a:ea typeface="+mn-ea"/>
                  <a:cs typeface="+mn-cs"/>
                </a:rPr>
                <a:t> </a:t>
              </a:r>
              <a:r>
                <a:rPr lang="fr-CA" sz="1100" b="0" i="0">
                  <a:solidFill>
                    <a:schemeClr val="tx1"/>
                  </a:solidFill>
                  <a:effectLst/>
                  <a:latin typeface="Cambria Math" panose="02040503050406030204" pitchFamily="18" charset="0"/>
                  <a:ea typeface="Cambria Math" panose="02040503050406030204" pitchFamily="18" charset="0"/>
                  <a:cs typeface="+mn-cs"/>
                </a:rPr>
                <a:t>&gt; </a:t>
              </a:r>
              <a:r>
                <a:rPr lang="fr-CA" sz="1100" b="0" i="0">
                  <a:solidFill>
                    <a:schemeClr val="tx1"/>
                  </a:solidFill>
                  <a:effectLst/>
                  <a:latin typeface="Cambria Math" panose="02040503050406030204" pitchFamily="18" charset="0"/>
                  <a:ea typeface="+mn-ea"/>
                  <a:cs typeface="+mn-cs"/>
                </a:rPr>
                <a:t>𝑀_𝑓=2,46 𝑘𝑁∙𝑚  →  𝑂𝐾</a:t>
              </a:r>
              <a:endParaRPr lang="fr-CA" sz="12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11</xdr:col>
      <xdr:colOff>19747</xdr:colOff>
      <xdr:row>10</xdr:row>
      <xdr:rowOff>4053</xdr:rowOff>
    </xdr:from>
    <xdr:ext cx="1495628" cy="240875"/>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4842EFD9-4346-4C61-BEDF-14683CA5888C}"/>
                </a:ext>
              </a:extLst>
            </xdr:cNvPr>
            <xdr:cNvSpPr txBox="1"/>
          </xdr:nvSpPr>
          <xdr:spPr>
            <a:xfrm>
              <a:off x="16171426" y="2085946"/>
              <a:ext cx="1495628" cy="24087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𝑤</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2" name="ZoneTexte 1">
              <a:extLst>
                <a:ext uri="{FF2B5EF4-FFF2-40B4-BE49-F238E27FC236}">
                  <a16:creationId xmlns:a16="http://schemas.microsoft.com/office/drawing/2014/main" id="{4842EFD9-4346-4C61-BEDF-14683CA5888C}"/>
                </a:ext>
              </a:extLst>
            </xdr:cNvPr>
            <xdr:cNvSpPr txBox="1"/>
          </xdr:nvSpPr>
          <xdr:spPr>
            <a:xfrm>
              <a:off x="16171426" y="2085946"/>
              <a:ext cx="1495628" cy="24087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𝑤_𝑓=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twoCellAnchor>
    <xdr:from>
      <xdr:col>7</xdr:col>
      <xdr:colOff>0</xdr:colOff>
      <xdr:row>91</xdr:row>
      <xdr:rowOff>121229</xdr:rowOff>
    </xdr:from>
    <xdr:to>
      <xdr:col>18</xdr:col>
      <xdr:colOff>1073728</xdr:colOff>
      <xdr:row>96</xdr:row>
      <xdr:rowOff>97186</xdr:rowOff>
    </xdr:to>
    <xdr:sp macro="" textlink="">
      <xdr:nvSpPr>
        <xdr:cNvPr id="7" name="ZoneTexte 6">
          <a:hlinkClick xmlns:r="http://schemas.openxmlformats.org/officeDocument/2006/relationships" r:id="rId1"/>
          <a:extLst>
            <a:ext uri="{FF2B5EF4-FFF2-40B4-BE49-F238E27FC236}">
              <a16:creationId xmlns:a16="http://schemas.microsoft.com/office/drawing/2014/main" id="{0C871CCC-60CB-44BE-A64C-B939A1ADCF42}"/>
            </a:ext>
          </a:extLst>
        </xdr:cNvPr>
        <xdr:cNvSpPr txBox="1"/>
      </xdr:nvSpPr>
      <xdr:spPr>
        <a:xfrm>
          <a:off x="10823864" y="19309774"/>
          <a:ext cx="12486409" cy="10150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CA" sz="1100">
              <a:solidFill>
                <a:schemeClr val="dk1"/>
              </a:solidFill>
              <a:effectLst/>
              <a:latin typeface="+mn-lt"/>
              <a:ea typeface="+mn-ea"/>
              <a:cs typeface="+mn-cs"/>
            </a:rPr>
            <a:t>En</a:t>
          </a:r>
          <a:r>
            <a:rPr lang="fr-CA" sz="1100" baseline="0">
              <a:solidFill>
                <a:schemeClr val="dk1"/>
              </a:solidFill>
              <a:effectLst/>
              <a:latin typeface="+mn-lt"/>
              <a:ea typeface="+mn-ea"/>
              <a:cs typeface="+mn-cs"/>
            </a:rPr>
            <a:t> utilisant le </a:t>
          </a:r>
          <a:r>
            <a:rPr lang="fr-FR" sz="1100">
              <a:solidFill>
                <a:schemeClr val="dk1"/>
              </a:solidFill>
              <a:effectLst/>
              <a:latin typeface="+mn-lt"/>
              <a:ea typeface="+mn-ea"/>
              <a:cs typeface="+mn-cs"/>
            </a:rPr>
            <a:t>« </a:t>
          </a:r>
          <a:r>
            <a:rPr lang="fr-FR" sz="1100" u="sng">
              <a:solidFill>
                <a:schemeClr val="dk1"/>
              </a:solidFill>
              <a:effectLst/>
              <a:latin typeface="+mn-lt"/>
              <a:ea typeface="+mn-ea"/>
              <a:cs typeface="+mn-cs"/>
            </a:rPr>
            <a:t>Manuel des propriétés géométriques des sections extrudées en aluminium 2021</a:t>
          </a:r>
          <a:r>
            <a:rPr lang="fr-FR" sz="1100" u="none" baseline="0">
              <a:solidFill>
                <a:schemeClr val="dk1"/>
              </a:solidFill>
              <a:effectLst/>
              <a:latin typeface="+mn-lt"/>
              <a:ea typeface="+mn-ea"/>
              <a:cs typeface="+mn-cs"/>
            </a:rPr>
            <a:t> </a:t>
          </a:r>
          <a:r>
            <a:rPr lang="fr-FR" sz="1100">
              <a:solidFill>
                <a:schemeClr val="dk1"/>
              </a:solidFill>
              <a:effectLst/>
              <a:latin typeface="+mn-lt"/>
              <a:ea typeface="+mn-ea"/>
              <a:cs typeface="+mn-cs"/>
            </a:rPr>
            <a:t>», la</a:t>
          </a:r>
          <a:r>
            <a:rPr lang="fr-FR" sz="1100" baseline="0">
              <a:solidFill>
                <a:schemeClr val="dk1"/>
              </a:solidFill>
              <a:effectLst/>
              <a:latin typeface="+mn-lt"/>
              <a:ea typeface="+mn-ea"/>
              <a:cs typeface="+mn-cs"/>
            </a:rPr>
            <a:t> section tubulaire de forme ronde d'Hydro Aluminium AH-07021 HSS-76x3 </a:t>
          </a:r>
          <a:r>
            <a:rPr lang="fr-FR" sz="1100">
              <a:solidFill>
                <a:schemeClr val="dk1"/>
              </a:solidFill>
              <a:effectLst/>
              <a:latin typeface="+mn-lt"/>
              <a:ea typeface="+mn-ea"/>
              <a:cs typeface="+mn-cs"/>
            </a:rPr>
            <a:t>supportera la charge en toute sécurité.</a:t>
          </a:r>
          <a:endParaRPr lang="fr-CA" sz="1100"/>
        </a:p>
      </xdr:txBody>
    </xdr:sp>
    <xdr:clientData/>
  </xdr:twoCellAnchor>
  <xdr:oneCellAnchor>
    <xdr:from>
      <xdr:col>10</xdr:col>
      <xdr:colOff>2923</xdr:colOff>
      <xdr:row>27</xdr:row>
      <xdr:rowOff>1</xdr:rowOff>
    </xdr:from>
    <xdr:ext cx="1562864" cy="246530"/>
    <mc:AlternateContent xmlns:mc="http://schemas.openxmlformats.org/markup-compatibility/2006" xmlns:a14="http://schemas.microsoft.com/office/drawing/2010/main">
      <mc:Choice Requires="a14">
        <xdr:sp macro="" textlink="">
          <xdr:nvSpPr>
            <xdr:cNvPr id="10" name="ZoneTexte 9">
              <a:extLst>
                <a:ext uri="{FF2B5EF4-FFF2-40B4-BE49-F238E27FC236}">
                  <a16:creationId xmlns:a16="http://schemas.microsoft.com/office/drawing/2014/main" id="{50584A40-FE5F-43B0-B620-8D30B69F3698}"/>
                </a:ext>
              </a:extLst>
            </xdr:cNvPr>
            <xdr:cNvSpPr txBox="1"/>
          </xdr:nvSpPr>
          <xdr:spPr>
            <a:xfrm>
              <a:off x="15119658" y="5647766"/>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CA" sz="1100" b="0" i="1">
                            <a:solidFill>
                              <a:schemeClr val="dk1"/>
                            </a:solidFill>
                            <a:effectLst/>
                            <a:latin typeface="Cambria Math" panose="02040503050406030204" pitchFamily="18" charset="0"/>
                            <a:ea typeface="+mn-ea"/>
                            <a:cs typeface="+mn-cs"/>
                          </a:rPr>
                          <m:t>𝑢</m:t>
                        </m:r>
                      </m:sub>
                    </m:sSub>
                    <m:r>
                      <a:rPr lang="fr-FR"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𝑍</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𝑤𝑢</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10" name="ZoneTexte 9">
              <a:extLst>
                <a:ext uri="{FF2B5EF4-FFF2-40B4-BE49-F238E27FC236}">
                  <a16:creationId xmlns:a16="http://schemas.microsoft.com/office/drawing/2014/main" id="{50584A40-FE5F-43B0-B620-8D30B69F3698}"/>
                </a:ext>
              </a:extLst>
            </xdr:cNvPr>
            <xdr:cNvSpPr txBox="1"/>
          </xdr:nvSpPr>
          <xdr:spPr>
            <a:xfrm>
              <a:off x="15119658" y="5647766"/>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𝑢</a:t>
              </a:r>
              <a:r>
                <a:rPr lang="fr-FR"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𝑍</a:t>
              </a:r>
              <a:r>
                <a:rPr lang="fr-FR" sz="1100" i="0">
                  <a:solidFill>
                    <a:schemeClr val="dk1"/>
                  </a:solidFill>
                  <a:effectLst/>
                  <a:latin typeface="Cambria Math" panose="02040503050406030204" pitchFamily="18" charset="0"/>
                  <a:ea typeface="+mn-ea"/>
                  <a:cs typeface="+mn-cs"/>
                </a:rPr>
                <a:t>∙𝐹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𝑤𝑢</a:t>
              </a: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oneCellAnchor>
    <xdr:from>
      <xdr:col>9</xdr:col>
      <xdr:colOff>838006</xdr:colOff>
      <xdr:row>28</xdr:row>
      <xdr:rowOff>10646</xdr:rowOff>
    </xdr:from>
    <xdr:ext cx="1812389" cy="246530"/>
    <mc:AlternateContent xmlns:mc="http://schemas.openxmlformats.org/markup-compatibility/2006" xmlns:a14="http://schemas.microsoft.com/office/drawing/2010/main">
      <mc:Choice Requires="a14">
        <xdr:sp macro="" textlink="">
          <xdr:nvSpPr>
            <xdr:cNvPr id="38" name="ZoneTexte 37">
              <a:extLst>
                <a:ext uri="{FF2B5EF4-FFF2-40B4-BE49-F238E27FC236}">
                  <a16:creationId xmlns:a16="http://schemas.microsoft.com/office/drawing/2014/main" id="{BEFC3A62-B72B-496F-8765-9E468FAF3489}"/>
                </a:ext>
              </a:extLst>
            </xdr:cNvPr>
            <xdr:cNvSpPr txBox="1"/>
          </xdr:nvSpPr>
          <xdr:spPr>
            <a:xfrm>
              <a:off x="15114300" y="5882528"/>
              <a:ext cx="1812389"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∙1,5∙</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𝑤𝑦</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38" name="ZoneTexte 37">
              <a:extLst>
                <a:ext uri="{FF2B5EF4-FFF2-40B4-BE49-F238E27FC236}">
                  <a16:creationId xmlns:a16="http://schemas.microsoft.com/office/drawing/2014/main" id="{BEFC3A62-B72B-496F-8765-9E468FAF3489}"/>
                </a:ext>
              </a:extLst>
            </xdr:cNvPr>
            <xdr:cNvSpPr txBox="1"/>
          </xdr:nvSpPr>
          <xdr:spPr>
            <a:xfrm>
              <a:off x="15114300" y="5882528"/>
              <a:ext cx="1812389"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𝑦∙𝑆∙1,5∙𝐹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𝑤𝑦</a:t>
              </a: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oneCellAnchor>
    <xdr:from>
      <xdr:col>11</xdr:col>
      <xdr:colOff>224152</xdr:colOff>
      <xdr:row>35</xdr:row>
      <xdr:rowOff>1115</xdr:rowOff>
    </xdr:from>
    <xdr:ext cx="1564891" cy="197668"/>
    <mc:AlternateContent xmlns:mc="http://schemas.openxmlformats.org/markup-compatibility/2006" xmlns:a14="http://schemas.microsoft.com/office/drawing/2010/main">
      <mc:Choice Requires="a14">
        <xdr:sp macro="" textlink="">
          <xdr:nvSpPr>
            <xdr:cNvPr id="27" name="ZoneTexte 26">
              <a:extLst>
                <a:ext uri="{FF2B5EF4-FFF2-40B4-BE49-F238E27FC236}">
                  <a16:creationId xmlns:a16="http://schemas.microsoft.com/office/drawing/2014/main" id="{73F72526-441D-4C0C-BA3B-7E3FFBAF8486}"/>
                </a:ext>
              </a:extLst>
            </xdr:cNvPr>
            <xdr:cNvSpPr txBox="1"/>
          </xdr:nvSpPr>
          <xdr:spPr>
            <a:xfrm>
              <a:off x="11069045" y="7457829"/>
              <a:ext cx="1564891" cy="19766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CA" sz="1100" b="0" i="1">
                            <a:solidFill>
                              <a:schemeClr val="dk1"/>
                            </a:solidFill>
                            <a:effectLst/>
                            <a:latin typeface="Cambria Math" panose="02040503050406030204" pitchFamily="18" charset="0"/>
                            <a:ea typeface="+mn-ea"/>
                            <a:cs typeface="+mn-cs"/>
                          </a:rPr>
                          <m:t>𝑢</m:t>
                        </m:r>
                      </m:sub>
                    </m:sSub>
                    <m:r>
                      <a:rPr lang="fr-FR"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𝑍</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𝑤𝑢</m:t>
                        </m:r>
                      </m:sub>
                    </m:sSub>
                  </m:oMath>
                </m:oMathPara>
              </a14:m>
              <a:endParaRPr lang="fr-CA" sz="1100"/>
            </a:p>
          </xdr:txBody>
        </xdr:sp>
      </mc:Choice>
      <mc:Fallback xmlns="">
        <xdr:sp macro="" textlink="">
          <xdr:nvSpPr>
            <xdr:cNvPr id="27" name="ZoneTexte 26">
              <a:extLst>
                <a:ext uri="{FF2B5EF4-FFF2-40B4-BE49-F238E27FC236}">
                  <a16:creationId xmlns:a16="http://schemas.microsoft.com/office/drawing/2014/main" id="{73F72526-441D-4C0C-BA3B-7E3FFBAF8486}"/>
                </a:ext>
              </a:extLst>
            </xdr:cNvPr>
            <xdr:cNvSpPr txBox="1"/>
          </xdr:nvSpPr>
          <xdr:spPr>
            <a:xfrm>
              <a:off x="11069045" y="7457829"/>
              <a:ext cx="1564891" cy="19766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𝑢</a:t>
              </a:r>
              <a:r>
                <a:rPr lang="fr-FR"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𝑍</a:t>
              </a:r>
              <a:r>
                <a:rPr lang="fr-FR" sz="1100" i="0">
                  <a:solidFill>
                    <a:schemeClr val="dk1"/>
                  </a:solidFill>
                  <a:effectLst/>
                  <a:latin typeface="Cambria Math" panose="02040503050406030204" pitchFamily="18" charset="0"/>
                  <a:ea typeface="+mn-ea"/>
                  <a:cs typeface="+mn-cs"/>
                </a:rPr>
                <a:t>∙𝐹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𝑤𝑢</a:t>
              </a:r>
              <a:endParaRPr lang="fr-CA" sz="1100"/>
            </a:p>
          </xdr:txBody>
        </xdr:sp>
      </mc:Fallback>
    </mc:AlternateContent>
    <xdr:clientData/>
  </xdr:oneCellAnchor>
  <xdr:oneCellAnchor>
    <xdr:from>
      <xdr:col>11</xdr:col>
      <xdr:colOff>223632</xdr:colOff>
      <xdr:row>35</xdr:row>
      <xdr:rowOff>197249</xdr:rowOff>
    </xdr:from>
    <xdr:ext cx="1565414" cy="208600"/>
    <mc:AlternateContent xmlns:mc="http://schemas.openxmlformats.org/markup-compatibility/2006" xmlns:a14="http://schemas.microsoft.com/office/drawing/2010/main">
      <mc:Choice Requires="a14">
        <xdr:sp macro="" textlink="">
          <xdr:nvSpPr>
            <xdr:cNvPr id="28" name="ZoneTexte 27">
              <a:extLst>
                <a:ext uri="{FF2B5EF4-FFF2-40B4-BE49-F238E27FC236}">
                  <a16:creationId xmlns:a16="http://schemas.microsoft.com/office/drawing/2014/main" id="{692B0397-6D6D-45A6-99D9-8A2C84AD36A4}"/>
                </a:ext>
              </a:extLst>
            </xdr:cNvPr>
            <xdr:cNvSpPr txBox="1"/>
          </xdr:nvSpPr>
          <xdr:spPr>
            <a:xfrm>
              <a:off x="11068525" y="7653963"/>
              <a:ext cx="1565414" cy="20860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∙1,5∙</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𝑤𝑦</m:t>
                        </m:r>
                      </m:sub>
                    </m:sSub>
                  </m:oMath>
                </m:oMathPara>
              </a14:m>
              <a:endParaRPr lang="fr-CA" sz="1100"/>
            </a:p>
          </xdr:txBody>
        </xdr:sp>
      </mc:Choice>
      <mc:Fallback xmlns="">
        <xdr:sp macro="" textlink="">
          <xdr:nvSpPr>
            <xdr:cNvPr id="28" name="ZoneTexte 27">
              <a:extLst>
                <a:ext uri="{FF2B5EF4-FFF2-40B4-BE49-F238E27FC236}">
                  <a16:creationId xmlns:a16="http://schemas.microsoft.com/office/drawing/2014/main" id="{692B0397-6D6D-45A6-99D9-8A2C84AD36A4}"/>
                </a:ext>
              </a:extLst>
            </xdr:cNvPr>
            <xdr:cNvSpPr txBox="1"/>
          </xdr:nvSpPr>
          <xdr:spPr>
            <a:xfrm>
              <a:off x="11068525" y="7653963"/>
              <a:ext cx="1565414" cy="20860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𝑦∙𝑆∙1,5∙𝐹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𝑤𝑦</a:t>
              </a:r>
              <a:endParaRPr lang="fr-CA" sz="1100"/>
            </a:p>
          </xdr:txBody>
        </xdr:sp>
      </mc:Fallback>
    </mc:AlternateContent>
    <xdr:clientData/>
  </xdr:oneCellAnchor>
  <xdr:oneCellAnchor>
    <xdr:from>
      <xdr:col>11</xdr:col>
      <xdr:colOff>226945</xdr:colOff>
      <xdr:row>37</xdr:row>
      <xdr:rowOff>1779</xdr:rowOff>
    </xdr:from>
    <xdr:ext cx="1565414" cy="208600"/>
    <mc:AlternateContent xmlns:mc="http://schemas.openxmlformats.org/markup-compatibility/2006" xmlns:a14="http://schemas.microsoft.com/office/drawing/2010/main">
      <mc:Choice Requires="a14">
        <xdr:sp macro="" textlink="">
          <xdr:nvSpPr>
            <xdr:cNvPr id="29" name="ZoneTexte 28">
              <a:extLst>
                <a:ext uri="{FF2B5EF4-FFF2-40B4-BE49-F238E27FC236}">
                  <a16:creationId xmlns:a16="http://schemas.microsoft.com/office/drawing/2014/main" id="{E8CF5FE2-1271-488A-B9FC-C53D7D94E2A9}"/>
                </a:ext>
              </a:extLst>
            </xdr:cNvPr>
            <xdr:cNvSpPr txBox="1"/>
          </xdr:nvSpPr>
          <xdr:spPr>
            <a:xfrm>
              <a:off x="11071838" y="7866708"/>
              <a:ext cx="1565414" cy="20860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𝑏</m:t>
                        </m:r>
                      </m:sub>
                    </m:sSub>
                  </m:oMath>
                </m:oMathPara>
              </a14:m>
              <a:endParaRPr lang="fr-CA" sz="1100"/>
            </a:p>
          </xdr:txBody>
        </xdr:sp>
      </mc:Choice>
      <mc:Fallback xmlns="">
        <xdr:sp macro="" textlink="">
          <xdr:nvSpPr>
            <xdr:cNvPr id="29" name="ZoneTexte 28">
              <a:extLst>
                <a:ext uri="{FF2B5EF4-FFF2-40B4-BE49-F238E27FC236}">
                  <a16:creationId xmlns:a16="http://schemas.microsoft.com/office/drawing/2014/main" id="{E8CF5FE2-1271-488A-B9FC-C53D7D94E2A9}"/>
                </a:ext>
              </a:extLst>
            </xdr:cNvPr>
            <xdr:cNvSpPr txBox="1"/>
          </xdr:nvSpPr>
          <xdr:spPr>
            <a:xfrm>
              <a:off x="11071838" y="7866708"/>
              <a:ext cx="1565414" cy="20860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𝑏</a:t>
              </a:r>
              <a:endParaRPr lang="fr-CA" sz="1100"/>
            </a:p>
          </xdr:txBody>
        </xdr:sp>
      </mc:Fallback>
    </mc:AlternateContent>
    <xdr:clientData/>
  </xdr:oneCellAnchor>
  <xdr:oneCellAnchor>
    <xdr:from>
      <xdr:col>7</xdr:col>
      <xdr:colOff>1365</xdr:colOff>
      <xdr:row>41</xdr:row>
      <xdr:rowOff>3241</xdr:rowOff>
    </xdr:from>
    <xdr:ext cx="1565414" cy="193828"/>
    <mc:AlternateContent xmlns:mc="http://schemas.openxmlformats.org/markup-compatibility/2006" xmlns:a14="http://schemas.microsoft.com/office/drawing/2010/main">
      <mc:Choice Requires="a14">
        <xdr:sp macro="" textlink="">
          <xdr:nvSpPr>
            <xdr:cNvPr id="30" name="ZoneTexte 29">
              <a:extLst>
                <a:ext uri="{FF2B5EF4-FFF2-40B4-BE49-F238E27FC236}">
                  <a16:creationId xmlns:a16="http://schemas.microsoft.com/office/drawing/2014/main" id="{18D64042-BF61-4D79-90ED-9B42C3795880}"/>
                </a:ext>
              </a:extLst>
            </xdr:cNvPr>
            <xdr:cNvSpPr txBox="1"/>
          </xdr:nvSpPr>
          <xdr:spPr>
            <a:xfrm>
              <a:off x="5532434" y="8444362"/>
              <a:ext cx="1565414" cy="19382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𝑏</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𝑡𝑏</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𝐷</m:t>
                        </m:r>
                      </m:e>
                      <m:sub>
                        <m:r>
                          <a:rPr lang="fr-FR" sz="1100" i="1">
                            <a:solidFill>
                              <a:schemeClr val="dk1"/>
                            </a:solidFill>
                            <a:effectLst/>
                            <a:latin typeface="Cambria Math" panose="02040503050406030204" pitchFamily="18" charset="0"/>
                            <a:ea typeface="+mn-ea"/>
                            <a:cs typeface="+mn-cs"/>
                          </a:rPr>
                          <m:t>𝑡𝑏</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𝜆</m:t>
                    </m:r>
                  </m:oMath>
                </m:oMathPara>
              </a14:m>
              <a:endParaRPr lang="fr-CA" sz="1100"/>
            </a:p>
          </xdr:txBody>
        </xdr:sp>
      </mc:Choice>
      <mc:Fallback xmlns="">
        <xdr:sp macro="" textlink="">
          <xdr:nvSpPr>
            <xdr:cNvPr id="30" name="ZoneTexte 29">
              <a:extLst>
                <a:ext uri="{FF2B5EF4-FFF2-40B4-BE49-F238E27FC236}">
                  <a16:creationId xmlns:a16="http://schemas.microsoft.com/office/drawing/2014/main" id="{18D64042-BF61-4D79-90ED-9B42C3795880}"/>
                </a:ext>
              </a:extLst>
            </xdr:cNvPr>
            <xdr:cNvSpPr txBox="1"/>
          </xdr:nvSpPr>
          <xdr:spPr>
            <a:xfrm>
              <a:off x="5532434" y="8444362"/>
              <a:ext cx="1565414" cy="19382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𝑏=𝐵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𝑡𝑏−𝐷</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𝑡𝑏∙𝜆</a:t>
              </a:r>
              <a:endParaRPr lang="fr-CA" sz="1100"/>
            </a:p>
          </xdr:txBody>
        </xdr:sp>
      </mc:Fallback>
    </mc:AlternateContent>
    <xdr:clientData/>
  </xdr:oneCellAnchor>
  <xdr:oneCellAnchor>
    <xdr:from>
      <xdr:col>7</xdr:col>
      <xdr:colOff>359</xdr:colOff>
      <xdr:row>42</xdr:row>
      <xdr:rowOff>8032</xdr:rowOff>
    </xdr:from>
    <xdr:ext cx="1569624" cy="572741"/>
    <mc:AlternateContent xmlns:mc="http://schemas.openxmlformats.org/markup-compatibility/2006" xmlns:a14="http://schemas.microsoft.com/office/drawing/2010/main">
      <mc:Choice Requires="a14">
        <xdr:sp macro="" textlink="">
          <xdr:nvSpPr>
            <xdr:cNvPr id="31" name="ZoneTexte 30">
              <a:extLst>
                <a:ext uri="{FF2B5EF4-FFF2-40B4-BE49-F238E27FC236}">
                  <a16:creationId xmlns:a16="http://schemas.microsoft.com/office/drawing/2014/main" id="{814C6E0E-91B7-403A-85E7-6C1577F55125}"/>
                </a:ext>
              </a:extLst>
            </xdr:cNvPr>
            <xdr:cNvSpPr txBox="1"/>
          </xdr:nvSpPr>
          <xdr:spPr>
            <a:xfrm>
              <a:off x="5531428" y="8646222"/>
              <a:ext cx="1569624" cy="57274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r>
                      <a:rPr lang="fr-FR" sz="1100" i="1">
                        <a:solidFill>
                          <a:schemeClr val="dk1"/>
                        </a:solidFill>
                        <a:effectLst/>
                        <a:latin typeface="Cambria Math" panose="02040503050406030204" pitchFamily="18" charset="0"/>
                        <a:ea typeface="+mn-ea"/>
                        <a:cs typeface="+mn-cs"/>
                      </a:rPr>
                      <m:t>𝜆</m:t>
                    </m:r>
                    <m:r>
                      <a:rPr lang="fr-FR" sz="1100" i="1">
                        <a:solidFill>
                          <a:schemeClr val="dk1"/>
                        </a:solidFill>
                        <a:effectLst/>
                        <a:latin typeface="Cambria Math" panose="02040503050406030204" pitchFamily="18" charset="0"/>
                        <a:ea typeface="+mn-ea"/>
                        <a:cs typeface="+mn-cs"/>
                      </a:rPr>
                      <m:t>=</m:t>
                    </m:r>
                    <m:rad>
                      <m:radPr>
                        <m:degHide m:val="on"/>
                        <m:ctrlPr>
                          <a:rPr lang="fr-CA" sz="1100" i="1">
                            <a:solidFill>
                              <a:schemeClr val="dk1"/>
                            </a:solidFill>
                            <a:effectLst/>
                            <a:latin typeface="Cambria Math" panose="02040503050406030204" pitchFamily="18" charset="0"/>
                            <a:ea typeface="+mn-ea"/>
                            <a:cs typeface="+mn-cs"/>
                          </a:rPr>
                        </m:ctrlPr>
                      </m:radPr>
                      <m:deg/>
                      <m:e>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𝑅</m:t>
                                </m:r>
                              </m:e>
                              <m:sub>
                                <m:r>
                                  <a:rPr lang="fr-FR" sz="1100" i="1">
                                    <a:solidFill>
                                      <a:schemeClr val="dk1"/>
                                    </a:solidFill>
                                    <a:effectLst/>
                                    <a:latin typeface="Cambria Math" panose="02040503050406030204" pitchFamily="18" charset="0"/>
                                    <a:ea typeface="+mn-ea"/>
                                    <a:cs typeface="+mn-cs"/>
                                  </a:rPr>
                                  <m:t>𝑏</m:t>
                                </m:r>
                              </m:sub>
                            </m:sSub>
                          </m:num>
                          <m:den>
                            <m:r>
                              <a:rPr lang="fr-FR" sz="1100" i="1">
                                <a:solidFill>
                                  <a:schemeClr val="dk1"/>
                                </a:solidFill>
                                <a:effectLst/>
                                <a:latin typeface="Cambria Math" panose="02040503050406030204" pitchFamily="18" charset="0"/>
                                <a:ea typeface="+mn-ea"/>
                                <a:cs typeface="+mn-cs"/>
                              </a:rPr>
                              <m:t>𝑡</m:t>
                            </m:r>
                          </m:den>
                        </m:f>
                      </m:e>
                    </m:rad>
                  </m:oMath>
                </m:oMathPara>
              </a14:m>
              <a:endParaRPr lang="fr-CA" sz="1100"/>
            </a:p>
          </xdr:txBody>
        </xdr:sp>
      </mc:Choice>
      <mc:Fallback xmlns="">
        <xdr:sp macro="" textlink="">
          <xdr:nvSpPr>
            <xdr:cNvPr id="31" name="ZoneTexte 30">
              <a:extLst>
                <a:ext uri="{FF2B5EF4-FFF2-40B4-BE49-F238E27FC236}">
                  <a16:creationId xmlns:a16="http://schemas.microsoft.com/office/drawing/2014/main" id="{814C6E0E-91B7-403A-85E7-6C1577F55125}"/>
                </a:ext>
              </a:extLst>
            </xdr:cNvPr>
            <xdr:cNvSpPr txBox="1"/>
          </xdr:nvSpPr>
          <xdr:spPr>
            <a:xfrm>
              <a:off x="5531428" y="8646222"/>
              <a:ext cx="1569624" cy="57274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𝑅</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𝑏</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𝑡</a:t>
              </a:r>
              <a:r>
                <a:rPr lang="fr-CA" sz="1100" i="0">
                  <a:solidFill>
                    <a:schemeClr val="dk1"/>
                  </a:solidFill>
                  <a:effectLst/>
                  <a:latin typeface="+mn-lt"/>
                  <a:ea typeface="+mn-ea"/>
                  <a:cs typeface="+mn-cs"/>
                </a:rPr>
                <a:t>)</a:t>
              </a:r>
              <a:endParaRPr lang="fr-CA" sz="1100"/>
            </a:p>
          </xdr:txBody>
        </xdr:sp>
      </mc:Fallback>
    </mc:AlternateContent>
    <xdr:clientData/>
  </xdr:oneCellAnchor>
  <xdr:oneCellAnchor>
    <xdr:from>
      <xdr:col>7</xdr:col>
      <xdr:colOff>1519</xdr:colOff>
      <xdr:row>44</xdr:row>
      <xdr:rowOff>189258</xdr:rowOff>
    </xdr:from>
    <xdr:ext cx="1561895" cy="211447"/>
    <mc:AlternateContent xmlns:mc="http://schemas.openxmlformats.org/markup-compatibility/2006" xmlns:a14="http://schemas.microsoft.com/office/drawing/2010/main">
      <mc:Choice Requires="a14">
        <xdr:sp macro="" textlink="">
          <xdr:nvSpPr>
            <xdr:cNvPr id="32" name="ZoneTexte 31">
              <a:extLst>
                <a:ext uri="{FF2B5EF4-FFF2-40B4-BE49-F238E27FC236}">
                  <a16:creationId xmlns:a16="http://schemas.microsoft.com/office/drawing/2014/main" id="{271365A4-3778-471B-A7ED-798123F105A3}"/>
                </a:ext>
              </a:extLst>
            </xdr:cNvPr>
            <xdr:cNvSpPr txBox="1"/>
          </xdr:nvSpPr>
          <xdr:spPr>
            <a:xfrm>
              <a:off x="5532588" y="9221586"/>
              <a:ext cx="1561895" cy="21144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𝜆</m:t>
                        </m:r>
                      </m:e>
                      <m:sub>
                        <m:r>
                          <a:rPr lang="fr-FR" sz="1100" i="1">
                            <a:solidFill>
                              <a:schemeClr val="dk1"/>
                            </a:solidFill>
                            <a:effectLst/>
                            <a:latin typeface="Cambria Math" panose="02040503050406030204" pitchFamily="18" charset="0"/>
                            <a:ea typeface="+mn-ea"/>
                            <a:cs typeface="+mn-cs"/>
                          </a:rPr>
                          <m:t>1</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𝑡𝑏</m:t>
                        </m:r>
                      </m:sub>
                    </m:sSub>
                    <m:r>
                      <a:rPr lang="fr-FR" sz="1100" i="1">
                        <a:solidFill>
                          <a:schemeClr val="dk1"/>
                        </a:solidFill>
                        <a:effectLst/>
                        <a:latin typeface="Cambria Math" panose="02040503050406030204" pitchFamily="18" charset="0"/>
                        <a:ea typeface="+mn-ea"/>
                        <a:cs typeface="+mn-cs"/>
                      </a:rPr>
                      <m:t>=11,3 </m:t>
                    </m:r>
                  </m:oMath>
                </m:oMathPara>
              </a14:m>
              <a:endParaRPr lang="fr-CA" sz="1100"/>
            </a:p>
          </xdr:txBody>
        </xdr:sp>
      </mc:Choice>
      <mc:Fallback xmlns="">
        <xdr:sp macro="" textlink="">
          <xdr:nvSpPr>
            <xdr:cNvPr id="32" name="ZoneTexte 31">
              <a:extLst>
                <a:ext uri="{FF2B5EF4-FFF2-40B4-BE49-F238E27FC236}">
                  <a16:creationId xmlns:a16="http://schemas.microsoft.com/office/drawing/2014/main" id="{271365A4-3778-471B-A7ED-798123F105A3}"/>
                </a:ext>
              </a:extLst>
            </xdr:cNvPr>
            <xdr:cNvSpPr txBox="1"/>
          </xdr:nvSpPr>
          <xdr:spPr>
            <a:xfrm>
              <a:off x="5532588" y="9221586"/>
              <a:ext cx="1561895" cy="21144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1=𝐶</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𝑡𝑏=11,3 </a:t>
              </a:r>
              <a:endParaRPr lang="fr-CA" sz="1100"/>
            </a:p>
          </xdr:txBody>
        </xdr:sp>
      </mc:Fallback>
    </mc:AlternateContent>
    <xdr:clientData/>
  </xdr:oneCellAnchor>
  <xdr:oneCellAnchor>
    <xdr:from>
      <xdr:col>6</xdr:col>
      <xdr:colOff>246657</xdr:colOff>
      <xdr:row>46</xdr:row>
      <xdr:rowOff>5483</xdr:rowOff>
    </xdr:from>
    <xdr:ext cx="1565414" cy="191585"/>
    <mc:AlternateContent xmlns:mc="http://schemas.openxmlformats.org/markup-compatibility/2006" xmlns:a14="http://schemas.microsoft.com/office/drawing/2010/main">
      <mc:Choice Requires="a14">
        <xdr:sp macro="" textlink="">
          <xdr:nvSpPr>
            <xdr:cNvPr id="33" name="ZoneTexte 32">
              <a:extLst>
                <a:ext uri="{FF2B5EF4-FFF2-40B4-BE49-F238E27FC236}">
                  <a16:creationId xmlns:a16="http://schemas.microsoft.com/office/drawing/2014/main" id="{10A01805-6CD5-4869-A046-AF7449CB029B}"/>
                </a:ext>
              </a:extLst>
            </xdr:cNvPr>
            <xdr:cNvSpPr txBox="1"/>
          </xdr:nvSpPr>
          <xdr:spPr>
            <a:xfrm>
              <a:off x="5528105" y="9431949"/>
              <a:ext cx="1565414" cy="19158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𝜆</m:t>
                        </m:r>
                      </m:e>
                      <m:sub>
                        <m:r>
                          <a:rPr lang="fr-FR" sz="1100" i="1">
                            <a:solidFill>
                              <a:schemeClr val="dk1"/>
                            </a:solidFill>
                            <a:effectLst/>
                            <a:latin typeface="Cambria Math" panose="02040503050406030204" pitchFamily="18" charset="0"/>
                            <a:ea typeface="+mn-ea"/>
                            <a:cs typeface="+mn-cs"/>
                          </a:rPr>
                          <m:t>2</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𝑡</m:t>
                        </m:r>
                      </m:sub>
                    </m:sSub>
                    <m:r>
                      <a:rPr lang="fr-FR" sz="1100" i="1">
                        <a:solidFill>
                          <a:schemeClr val="dk1"/>
                        </a:solidFill>
                        <a:effectLst/>
                        <a:latin typeface="Cambria Math" panose="02040503050406030204" pitchFamily="18" charset="0"/>
                        <a:ea typeface="+mn-ea"/>
                        <a:cs typeface="+mn-cs"/>
                      </a:rPr>
                      <m:t>=20,6  </m:t>
                    </m:r>
                  </m:oMath>
                </m:oMathPara>
              </a14:m>
              <a:endParaRPr lang="fr-CA" sz="1100"/>
            </a:p>
          </xdr:txBody>
        </xdr:sp>
      </mc:Choice>
      <mc:Fallback xmlns="">
        <xdr:sp macro="" textlink="">
          <xdr:nvSpPr>
            <xdr:cNvPr id="33" name="ZoneTexte 32">
              <a:extLst>
                <a:ext uri="{FF2B5EF4-FFF2-40B4-BE49-F238E27FC236}">
                  <a16:creationId xmlns:a16="http://schemas.microsoft.com/office/drawing/2014/main" id="{10A01805-6CD5-4869-A046-AF7449CB029B}"/>
                </a:ext>
              </a:extLst>
            </xdr:cNvPr>
            <xdr:cNvSpPr txBox="1"/>
          </xdr:nvSpPr>
          <xdr:spPr>
            <a:xfrm>
              <a:off x="5528105" y="9431949"/>
              <a:ext cx="1565414" cy="19158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2=𝐶</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𝑡=20,6  </a:t>
              </a:r>
              <a:endParaRPr lang="fr-CA" sz="1100"/>
            </a:p>
          </xdr:txBody>
        </xdr:sp>
      </mc:Fallback>
    </mc:AlternateContent>
    <xdr:clientData/>
  </xdr:oneCellAnchor>
  <xdr:oneCellAnchor>
    <xdr:from>
      <xdr:col>7</xdr:col>
      <xdr:colOff>2399</xdr:colOff>
      <xdr:row>57</xdr:row>
      <xdr:rowOff>190499</xdr:rowOff>
    </xdr:from>
    <xdr:ext cx="2606621" cy="612322"/>
    <mc:AlternateContent xmlns:mc="http://schemas.openxmlformats.org/markup-compatibility/2006" xmlns:a14="http://schemas.microsoft.com/office/drawing/2010/main">
      <mc:Choice Requires="a14">
        <xdr:sp macro="" textlink="">
          <xdr:nvSpPr>
            <xdr:cNvPr id="25" name="ZoneTexte 24">
              <a:extLst>
                <a:ext uri="{FF2B5EF4-FFF2-40B4-BE49-F238E27FC236}">
                  <a16:creationId xmlns:a16="http://schemas.microsoft.com/office/drawing/2014/main" id="{30E80E92-DB9B-4E33-B5E1-DD41AA044C23}"/>
                </a:ext>
              </a:extLst>
            </xdr:cNvPr>
            <xdr:cNvSpPr txBox="1"/>
          </xdr:nvSpPr>
          <xdr:spPr>
            <a:xfrm>
              <a:off x="5526899" y="12164785"/>
              <a:ext cx="2606621" cy="61232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𝑉</m:t>
                        </m:r>
                      </m:e>
                      <m:sub>
                        <m:r>
                          <a:rPr lang="fr-FR" sz="1100" i="1">
                            <a:solidFill>
                              <a:schemeClr val="dk1"/>
                            </a:solidFill>
                            <a:effectLst/>
                            <a:latin typeface="Cambria Math" panose="02040503050406030204" pitchFamily="18" charset="0"/>
                            <a:ea typeface="+mn-ea"/>
                            <a:cs typeface="+mn-cs"/>
                          </a:rPr>
                          <m:t>𝑛</m:t>
                        </m:r>
                        <m:r>
                          <a:rPr lang="fr-CA" sz="1100" b="0" i="1">
                            <a:solidFill>
                              <a:schemeClr val="dk1"/>
                            </a:solidFill>
                            <a:effectLst/>
                            <a:latin typeface="Cambria Math" panose="02040503050406030204" pitchFamily="18" charset="0"/>
                            <a:ea typeface="+mn-ea"/>
                            <a:cs typeface="+mn-cs"/>
                          </a:rPr>
                          <m:t>1</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en-US" sz="1100" i="1">
                        <a:solidFill>
                          <a:schemeClr val="dk1"/>
                        </a:solidFill>
                        <a:effectLst/>
                        <a:latin typeface="Cambria Math" panose="02040503050406030204" pitchFamily="18" charset="0"/>
                        <a:ea typeface="+mn-ea"/>
                        <a:cs typeface="+mn-cs"/>
                      </a:rPr>
                      <m:t>∙</m:t>
                    </m:r>
                    <m:d>
                      <m:dPr>
                        <m:begChr m:val="["/>
                        <m:endChr m:val="]"/>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𝑠𝑢</m:t>
                                </m:r>
                              </m:sub>
                            </m:sSub>
                            <m:d>
                              <m:dPr>
                                <m:ctrlPr>
                                  <a:rPr lang="fr-CA" sz="1100" i="1">
                                    <a:solidFill>
                                      <a:schemeClr val="dk1"/>
                                    </a:solidFill>
                                    <a:effectLst/>
                                    <a:latin typeface="Cambria Math" panose="02040503050406030204" pitchFamily="18" charset="0"/>
                                    <a:ea typeface="+mn-ea"/>
                                    <a:cs typeface="+mn-cs"/>
                                  </a:rPr>
                                </m:ctrlPr>
                              </m:dPr>
                              <m:e>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𝑛</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𝑤𝑧</m:t>
                                    </m:r>
                                  </m:sub>
                                </m:sSub>
                              </m:e>
                            </m:d>
                          </m:num>
                          <m:den>
                            <m:r>
                              <a:rPr lang="en-US" sz="1100" i="1">
                                <a:solidFill>
                                  <a:schemeClr val="dk1"/>
                                </a:solidFill>
                                <a:effectLst/>
                                <a:latin typeface="Cambria Math" panose="02040503050406030204" pitchFamily="18" charset="0"/>
                                <a:ea typeface="+mn-ea"/>
                                <a:cs typeface="+mn-cs"/>
                              </a:rPr>
                              <m:t>2∙</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𝑘</m:t>
                                </m:r>
                              </m:e>
                              <m:sub>
                                <m:r>
                                  <a:rPr lang="fr-FR" sz="1100" i="1">
                                    <a:solidFill>
                                      <a:schemeClr val="dk1"/>
                                    </a:solidFill>
                                    <a:effectLst/>
                                    <a:latin typeface="Cambria Math" panose="02040503050406030204" pitchFamily="18" charset="0"/>
                                    <a:ea typeface="+mn-ea"/>
                                    <a:cs typeface="+mn-cs"/>
                                  </a:rPr>
                                  <m:t>𝑡</m:t>
                                </m:r>
                              </m:sub>
                            </m:sSub>
                          </m:den>
                        </m:f>
                        <m:r>
                          <a:rPr lang="en-US"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𝑠𝑢𝑤</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𝑤𝑧</m:t>
                                </m:r>
                              </m:sub>
                            </m:sSub>
                          </m:num>
                          <m:den>
                            <m:r>
                              <a:rPr lang="en-US" sz="1100" i="1">
                                <a:solidFill>
                                  <a:schemeClr val="dk1"/>
                                </a:solidFill>
                                <a:effectLst/>
                                <a:latin typeface="Cambria Math" panose="02040503050406030204" pitchFamily="18" charset="0"/>
                                <a:ea typeface="+mn-ea"/>
                                <a:cs typeface="+mn-cs"/>
                              </a:rPr>
                              <m:t>2</m:t>
                            </m:r>
                          </m:den>
                        </m:f>
                      </m:e>
                    </m:d>
                  </m:oMath>
                </m:oMathPara>
              </a14:m>
              <a:endParaRPr lang="fr-CA" sz="1100"/>
            </a:p>
          </xdr:txBody>
        </xdr:sp>
      </mc:Choice>
      <mc:Fallback xmlns="">
        <xdr:sp macro="" textlink="">
          <xdr:nvSpPr>
            <xdr:cNvPr id="25" name="ZoneTexte 24">
              <a:extLst>
                <a:ext uri="{FF2B5EF4-FFF2-40B4-BE49-F238E27FC236}">
                  <a16:creationId xmlns:a16="http://schemas.microsoft.com/office/drawing/2014/main" id="{30E80E92-DB9B-4E33-B5E1-DD41AA044C23}"/>
                </a:ext>
              </a:extLst>
            </xdr:cNvPr>
            <xdr:cNvSpPr txBox="1"/>
          </xdr:nvSpPr>
          <xdr:spPr>
            <a:xfrm>
              <a:off x="5526899" y="12164785"/>
              <a:ext cx="2606621" cy="61232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𝑉</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𝑛</a:t>
              </a:r>
              <a:r>
                <a:rPr lang="fr-CA" sz="1100" b="0" i="0">
                  <a:solidFill>
                    <a:schemeClr val="dk1"/>
                  </a:solidFill>
                  <a:effectLst/>
                  <a:latin typeface="Cambria Math" panose="02040503050406030204" pitchFamily="18" charset="0"/>
                  <a:ea typeface="+mn-ea"/>
                  <a:cs typeface="+mn-cs"/>
                </a:rPr>
                <a:t>1</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𝜙</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𝑦</a:t>
              </a:r>
              <a:r>
                <a:rPr lang="en-US" sz="1100" i="0">
                  <a:solidFill>
                    <a:schemeClr val="dk1"/>
                  </a:solidFill>
                  <a:effectLst/>
                  <a:latin typeface="+mn-lt"/>
                  <a:ea typeface="+mn-ea"/>
                  <a:cs typeface="+mn-cs"/>
                </a:rPr>
                <a:t>∙</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𝑠𝑢</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𝑛</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𝑤𝑧 )</a:t>
              </a:r>
              <a:r>
                <a:rPr lang="fr-CA" sz="1100" i="0">
                  <a:solidFill>
                    <a:schemeClr val="dk1"/>
                  </a:solidFill>
                  <a:effectLst/>
                  <a:latin typeface="+mn-lt"/>
                  <a:ea typeface="+mn-ea"/>
                  <a:cs typeface="+mn-cs"/>
                </a:rPr>
                <a:t>)/(</a:t>
              </a:r>
              <a:r>
                <a:rPr lang="en-US" sz="1100" i="0">
                  <a:solidFill>
                    <a:schemeClr val="dk1"/>
                  </a:solidFill>
                  <a:effectLst/>
                  <a:latin typeface="+mn-lt"/>
                  <a:ea typeface="+mn-ea"/>
                  <a:cs typeface="+mn-cs"/>
                </a:rPr>
                <a:t>2∙</a:t>
              </a:r>
              <a:r>
                <a:rPr lang="fr-FR" sz="1100" i="0">
                  <a:solidFill>
                    <a:schemeClr val="dk1"/>
                  </a:solidFill>
                  <a:effectLst/>
                  <a:latin typeface="+mn-lt"/>
                  <a:ea typeface="+mn-ea"/>
                  <a:cs typeface="+mn-cs"/>
                </a:rPr>
                <a:t>𝑘</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𝑡 </a:t>
              </a:r>
              <a:r>
                <a:rPr lang="fr-CA" sz="1100" i="0">
                  <a:solidFill>
                    <a:schemeClr val="dk1"/>
                  </a:solidFill>
                  <a:effectLst/>
                  <a:latin typeface="+mn-lt"/>
                  <a:ea typeface="+mn-ea"/>
                  <a:cs typeface="+mn-cs"/>
                </a:rPr>
                <a:t>)</a:t>
              </a:r>
              <a:r>
                <a:rPr lang="en-US" sz="1100" i="0">
                  <a:solidFill>
                    <a:schemeClr val="dk1"/>
                  </a:solidFill>
                  <a:effectLst/>
                  <a:latin typeface="+mn-lt"/>
                  <a:ea typeface="+mn-ea"/>
                  <a:cs typeface="+mn-cs"/>
                </a:rPr>
                <a:t>+</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𝑠𝑢𝑤</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𝑤𝑧</a:t>
              </a:r>
              <a:r>
                <a:rPr lang="fr-CA" sz="1100" i="0">
                  <a:solidFill>
                    <a:schemeClr val="dk1"/>
                  </a:solidFill>
                  <a:effectLst/>
                  <a:latin typeface="+mn-lt"/>
                  <a:ea typeface="+mn-ea"/>
                  <a:cs typeface="+mn-cs"/>
                </a:rPr>
                <a:t>)/</a:t>
              </a:r>
              <a:r>
                <a:rPr lang="en-US" sz="1100" i="0">
                  <a:solidFill>
                    <a:schemeClr val="dk1"/>
                  </a:solidFill>
                  <a:effectLst/>
                  <a:latin typeface="+mn-lt"/>
                  <a:ea typeface="+mn-ea"/>
                  <a:cs typeface="+mn-cs"/>
                </a:rPr>
                <a:t>2]</a:t>
              </a:r>
              <a:endParaRPr lang="fr-CA" sz="1100"/>
            </a:p>
          </xdr:txBody>
        </xdr:sp>
      </mc:Fallback>
    </mc:AlternateContent>
    <xdr:clientData/>
  </xdr:oneCellAnchor>
  <xdr:oneCellAnchor>
    <xdr:from>
      <xdr:col>7</xdr:col>
      <xdr:colOff>2864</xdr:colOff>
      <xdr:row>82</xdr:row>
      <xdr:rowOff>2724</xdr:rowOff>
    </xdr:from>
    <xdr:ext cx="2612182" cy="400690"/>
    <mc:AlternateContent xmlns:mc="http://schemas.openxmlformats.org/markup-compatibility/2006" xmlns:a14="http://schemas.microsoft.com/office/drawing/2010/main">
      <mc:Choice Requires="a14">
        <xdr:sp macro="" textlink="">
          <xdr:nvSpPr>
            <xdr:cNvPr id="26" name="ZoneTexte 25">
              <a:extLst>
                <a:ext uri="{FF2B5EF4-FFF2-40B4-BE49-F238E27FC236}">
                  <a16:creationId xmlns:a16="http://schemas.microsoft.com/office/drawing/2014/main" id="{5F45D144-721B-4B0B-8141-AD40D76F6852}"/>
                </a:ext>
              </a:extLst>
            </xdr:cNvPr>
            <xdr:cNvSpPr txBox="1"/>
          </xdr:nvSpPr>
          <xdr:spPr>
            <a:xfrm>
              <a:off x="5510046" y="16905269"/>
              <a:ext cx="2612182"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𝑉</m:t>
                        </m:r>
                      </m:e>
                      <m:sub>
                        <m:r>
                          <a:rPr lang="fr-FR" sz="1100" i="1">
                            <a:solidFill>
                              <a:schemeClr val="dk1"/>
                            </a:solidFill>
                            <a:effectLst/>
                            <a:latin typeface="Cambria Math" panose="02040503050406030204" pitchFamily="18" charset="0"/>
                            <a:ea typeface="+mn-ea"/>
                            <a:cs typeface="+mn-cs"/>
                          </a:rPr>
                          <m:t>𝑛</m:t>
                        </m:r>
                        <m:r>
                          <a:rPr lang="fr-CA" sz="1100" b="0" i="1">
                            <a:solidFill>
                              <a:schemeClr val="dk1"/>
                            </a:solidFill>
                            <a:effectLst/>
                            <a:latin typeface="Cambria Math" panose="02040503050406030204" pitchFamily="18" charset="0"/>
                            <a:ea typeface="+mn-ea"/>
                            <a:cs typeface="+mn-cs"/>
                          </a:rPr>
                          <m:t>2</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en-US" sz="1100" i="1">
                        <a:solidFill>
                          <a:schemeClr val="dk1"/>
                        </a:solidFill>
                        <a:effectLst/>
                        <a:latin typeface="Cambria Math" panose="02040503050406030204" pitchFamily="18" charset="0"/>
                        <a:ea typeface="+mn-ea"/>
                        <a:cs typeface="+mn-cs"/>
                      </a:rPr>
                      <m:t>∙</m:t>
                    </m:r>
                    <m:d>
                      <m:dPr>
                        <m:begChr m:val="["/>
                        <m:endChr m:val="]"/>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𝑠𝑢𝑤</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𝑤𝑧</m:t>
                                </m:r>
                              </m:sub>
                            </m:sSub>
                          </m:num>
                          <m:den>
                            <m:r>
                              <a:rPr lang="en-US" sz="1100" i="1">
                                <a:solidFill>
                                  <a:schemeClr val="dk1"/>
                                </a:solidFill>
                                <a:effectLst/>
                                <a:latin typeface="Cambria Math" panose="02040503050406030204" pitchFamily="18" charset="0"/>
                                <a:ea typeface="+mn-ea"/>
                                <a:cs typeface="+mn-cs"/>
                              </a:rPr>
                              <m:t>2</m:t>
                            </m:r>
                          </m:den>
                        </m:f>
                      </m:e>
                    </m:d>
                  </m:oMath>
                </m:oMathPara>
              </a14:m>
              <a:endParaRPr lang="fr-CA" sz="1100">
                <a:solidFill>
                  <a:schemeClr val="dk1"/>
                </a:solidFill>
                <a:effectLst/>
                <a:latin typeface="+mn-lt"/>
                <a:ea typeface="+mn-ea"/>
                <a:cs typeface="+mn-cs"/>
              </a:endParaRPr>
            </a:p>
            <a:p>
              <a:pPr algn="ctr"/>
              <a:endParaRPr lang="fr-CA" sz="1100"/>
            </a:p>
          </xdr:txBody>
        </xdr:sp>
      </mc:Choice>
      <mc:Fallback xmlns="">
        <xdr:sp macro="" textlink="">
          <xdr:nvSpPr>
            <xdr:cNvPr id="26" name="ZoneTexte 25">
              <a:extLst>
                <a:ext uri="{FF2B5EF4-FFF2-40B4-BE49-F238E27FC236}">
                  <a16:creationId xmlns:a16="http://schemas.microsoft.com/office/drawing/2014/main" id="{5F45D144-721B-4B0B-8141-AD40D76F6852}"/>
                </a:ext>
              </a:extLst>
            </xdr:cNvPr>
            <xdr:cNvSpPr txBox="1"/>
          </xdr:nvSpPr>
          <xdr:spPr>
            <a:xfrm>
              <a:off x="5510046" y="16905269"/>
              <a:ext cx="2612182"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𝑉</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𝑛</a:t>
              </a:r>
              <a:r>
                <a:rPr lang="fr-CA" sz="1100" b="0" i="0">
                  <a:solidFill>
                    <a:schemeClr val="dk1"/>
                  </a:solidFill>
                  <a:effectLst/>
                  <a:latin typeface="Cambria Math" panose="02040503050406030204" pitchFamily="18" charset="0"/>
                  <a:ea typeface="+mn-ea"/>
                  <a:cs typeface="+mn-cs"/>
                </a:rPr>
                <a:t>2</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𝜙</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𝑦</a:t>
              </a:r>
              <a:r>
                <a:rPr lang="en-US" sz="1100" i="0">
                  <a:solidFill>
                    <a:schemeClr val="dk1"/>
                  </a:solidFill>
                  <a:effectLst/>
                  <a:latin typeface="+mn-lt"/>
                  <a:ea typeface="+mn-ea"/>
                  <a:cs typeface="+mn-cs"/>
                </a:rPr>
                <a:t>∙</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𝑠𝑢𝑤</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𝑤𝑧</a:t>
              </a:r>
              <a:r>
                <a:rPr lang="fr-CA" sz="1100" i="0">
                  <a:solidFill>
                    <a:schemeClr val="dk1"/>
                  </a:solidFill>
                  <a:effectLst/>
                  <a:latin typeface="+mn-lt"/>
                  <a:ea typeface="+mn-ea"/>
                  <a:cs typeface="+mn-cs"/>
                </a:rPr>
                <a:t>)/</a:t>
              </a:r>
              <a:r>
                <a:rPr lang="en-US" sz="1100" i="0">
                  <a:solidFill>
                    <a:schemeClr val="dk1"/>
                  </a:solidFill>
                  <a:effectLst/>
                  <a:latin typeface="+mn-lt"/>
                  <a:ea typeface="+mn-ea"/>
                  <a:cs typeface="+mn-cs"/>
                </a:rPr>
                <a:t>2]</a:t>
              </a:r>
              <a:endParaRPr lang="fr-CA" sz="1100">
                <a:solidFill>
                  <a:schemeClr val="dk1"/>
                </a:solidFill>
                <a:effectLst/>
                <a:latin typeface="+mn-lt"/>
                <a:ea typeface="+mn-ea"/>
                <a:cs typeface="+mn-cs"/>
              </a:endParaRPr>
            </a:p>
            <a:p>
              <a:pPr algn="ctr"/>
              <a:endParaRPr lang="fr-CA" sz="1100"/>
            </a:p>
          </xdr:txBody>
        </xdr:sp>
      </mc:Fallback>
    </mc:AlternateContent>
    <xdr:clientData/>
  </xdr:oneCellAnchor>
  <xdr:oneCellAnchor>
    <xdr:from>
      <xdr:col>7</xdr:col>
      <xdr:colOff>643</xdr:colOff>
      <xdr:row>62</xdr:row>
      <xdr:rowOff>1162</xdr:rowOff>
    </xdr:from>
    <xdr:ext cx="2608380" cy="203467"/>
    <mc:AlternateContent xmlns:mc="http://schemas.openxmlformats.org/markup-compatibility/2006" xmlns:a14="http://schemas.microsoft.com/office/drawing/2010/main">
      <mc:Choice Requires="a14">
        <xdr:sp macro="" textlink="">
          <xdr:nvSpPr>
            <xdr:cNvPr id="35" name="ZoneTexte 34">
              <a:extLst>
                <a:ext uri="{FF2B5EF4-FFF2-40B4-BE49-F238E27FC236}">
                  <a16:creationId xmlns:a16="http://schemas.microsoft.com/office/drawing/2014/main" id="{9BF20EAB-4991-46A5-AA93-87AAE0FC4D15}"/>
                </a:ext>
              </a:extLst>
            </xdr:cNvPr>
            <xdr:cNvSpPr txBox="1"/>
          </xdr:nvSpPr>
          <xdr:spPr>
            <a:xfrm>
              <a:off x="5525143" y="12995983"/>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m:t>
                        </m:r>
                        <m:r>
                          <a:rPr lang="fr-CA" sz="1100" b="0" i="1">
                            <a:solidFill>
                              <a:schemeClr val="dk1"/>
                            </a:solidFill>
                            <a:effectLst/>
                            <a:latin typeface="Cambria Math" panose="02040503050406030204" pitchFamily="18" charset="0"/>
                            <a:ea typeface="+mn-ea"/>
                            <a:cs typeface="+mn-cs"/>
                          </a:rPr>
                          <m:t>𝑤𝑢</m:t>
                        </m:r>
                      </m:sub>
                    </m:sSub>
                    <m:r>
                      <a:rPr lang="fr-FR" sz="1100" i="1">
                        <a:solidFill>
                          <a:schemeClr val="dk1"/>
                        </a:solidFill>
                        <a:effectLst/>
                        <a:latin typeface="Cambria Math" panose="02040503050406030204" pitchFamily="18" charset="0"/>
                        <a:ea typeface="+mn-ea"/>
                        <a:cs typeface="+mn-cs"/>
                      </a:rPr>
                      <m:t>=0,6∙</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𝑓</m:t>
                        </m:r>
                        <m:r>
                          <a:rPr lang="fr-CA" sz="1100" b="0" i="1">
                            <a:solidFill>
                              <a:schemeClr val="dk1"/>
                            </a:solidFill>
                            <a:effectLst/>
                            <a:latin typeface="Cambria Math" panose="02040503050406030204" pitchFamily="18" charset="0"/>
                            <a:ea typeface="+mn-ea"/>
                            <a:cs typeface="+mn-cs"/>
                          </a:rPr>
                          <m:t>𝑤𝑢</m:t>
                        </m:r>
                      </m:sub>
                    </m:sSub>
                  </m:oMath>
                </m:oMathPara>
              </a14:m>
              <a:endParaRPr lang="fr-CA" sz="1100">
                <a:solidFill>
                  <a:schemeClr val="dk1"/>
                </a:solidFill>
                <a:effectLst/>
                <a:latin typeface="+mn-lt"/>
                <a:ea typeface="+mn-ea"/>
                <a:cs typeface="+mn-cs"/>
              </a:endParaRPr>
            </a:p>
            <a:p>
              <a:pPr algn="ctr"/>
              <a:endParaRPr lang="fr-CA" sz="1100"/>
            </a:p>
          </xdr:txBody>
        </xdr:sp>
      </mc:Choice>
      <mc:Fallback xmlns="">
        <xdr:sp macro="" textlink="">
          <xdr:nvSpPr>
            <xdr:cNvPr id="35" name="ZoneTexte 34">
              <a:extLst>
                <a:ext uri="{FF2B5EF4-FFF2-40B4-BE49-F238E27FC236}">
                  <a16:creationId xmlns:a16="http://schemas.microsoft.com/office/drawing/2014/main" id="{9BF20EAB-4991-46A5-AA93-87AAE0FC4D15}"/>
                </a:ext>
              </a:extLst>
            </xdr:cNvPr>
            <xdr:cNvSpPr txBox="1"/>
          </xdr:nvSpPr>
          <xdr:spPr>
            <a:xfrm>
              <a:off x="5525143" y="12995983"/>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b="0" i="0">
                  <a:solidFill>
                    <a:schemeClr val="dk1"/>
                  </a:solidFill>
                  <a:effectLst/>
                  <a:latin typeface="Cambria Math" panose="02040503050406030204" pitchFamily="18" charset="0"/>
                  <a:ea typeface="+mn-ea"/>
                  <a:cs typeface="+mn-cs"/>
                </a:rPr>
                <a:t>𝑤𝑢</a:t>
              </a:r>
              <a:r>
                <a:rPr lang="fr-FR" sz="1100" i="0">
                  <a:solidFill>
                    <a:schemeClr val="dk1"/>
                  </a:solidFill>
                  <a:effectLst/>
                  <a:latin typeface="+mn-lt"/>
                  <a:ea typeface="+mn-ea"/>
                  <a:cs typeface="+mn-cs"/>
                </a:rPr>
                <a:t>=0,6∙𝐹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b="0" i="0">
                  <a:solidFill>
                    <a:schemeClr val="dk1"/>
                  </a:solidFill>
                  <a:effectLst/>
                  <a:latin typeface="Cambria Math" panose="02040503050406030204" pitchFamily="18" charset="0"/>
                  <a:ea typeface="+mn-ea"/>
                  <a:cs typeface="+mn-cs"/>
                </a:rPr>
                <a:t>𝑤𝑢</a:t>
              </a:r>
              <a:endParaRPr lang="fr-CA" sz="1100">
                <a:solidFill>
                  <a:schemeClr val="dk1"/>
                </a:solidFill>
                <a:effectLst/>
                <a:latin typeface="+mn-lt"/>
                <a:ea typeface="+mn-ea"/>
                <a:cs typeface="+mn-cs"/>
              </a:endParaRPr>
            </a:p>
            <a:p>
              <a:pPr algn="ctr"/>
              <a:endParaRPr lang="fr-CA" sz="1100"/>
            </a:p>
          </xdr:txBody>
        </xdr:sp>
      </mc:Fallback>
    </mc:AlternateContent>
    <xdr:clientData/>
  </xdr:oneCellAnchor>
  <xdr:oneCellAnchor>
    <xdr:from>
      <xdr:col>7</xdr:col>
      <xdr:colOff>0</xdr:colOff>
      <xdr:row>71</xdr:row>
      <xdr:rowOff>0</xdr:rowOff>
    </xdr:from>
    <xdr:ext cx="2609021" cy="605118"/>
    <mc:AlternateContent xmlns:mc="http://schemas.openxmlformats.org/markup-compatibility/2006" xmlns:a14="http://schemas.microsoft.com/office/drawing/2010/main">
      <mc:Choice Requires="a14">
        <xdr:sp macro="" textlink="">
          <xdr:nvSpPr>
            <xdr:cNvPr id="40" name="ZoneTexte 39">
              <a:extLst>
                <a:ext uri="{FF2B5EF4-FFF2-40B4-BE49-F238E27FC236}">
                  <a16:creationId xmlns:a16="http://schemas.microsoft.com/office/drawing/2014/main" id="{55088D7C-5EB7-4967-951C-6C17BDE4C079}"/>
                </a:ext>
              </a:extLst>
            </xdr:cNvPr>
            <xdr:cNvSpPr txBox="1"/>
          </xdr:nvSpPr>
          <xdr:spPr>
            <a:xfrm>
              <a:off x="5513294" y="13245353"/>
              <a:ext cx="2609021"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fr-FR" sz="1050" i="1">
                        <a:solidFill>
                          <a:schemeClr val="dk1"/>
                        </a:solidFill>
                        <a:effectLst/>
                        <a:latin typeface="Cambria Math" panose="02040503050406030204" pitchFamily="18" charset="0"/>
                        <a:ea typeface="+mn-ea"/>
                        <a:cs typeface="+mn-cs"/>
                      </a:rPr>
                      <m:t>𝜆</m:t>
                    </m:r>
                    <m:r>
                      <a:rPr lang="fr-FR" sz="1050" i="1">
                        <a:solidFill>
                          <a:schemeClr val="dk1"/>
                        </a:solidFill>
                        <a:effectLst/>
                        <a:latin typeface="Cambria Math" panose="02040503050406030204" pitchFamily="18" charset="0"/>
                        <a:ea typeface="+mn-ea"/>
                        <a:cs typeface="+mn-cs"/>
                      </a:rPr>
                      <m:t>=</m:t>
                    </m:r>
                    <m:sSup>
                      <m:sSupPr>
                        <m:ctrlPr>
                          <a:rPr lang="fr-CA" sz="1050" i="1">
                            <a:solidFill>
                              <a:schemeClr val="dk1"/>
                            </a:solidFill>
                            <a:effectLst/>
                            <a:latin typeface="Cambria Math" panose="02040503050406030204" pitchFamily="18" charset="0"/>
                            <a:ea typeface="+mn-ea"/>
                            <a:cs typeface="+mn-cs"/>
                          </a:rPr>
                        </m:ctrlPr>
                      </m:sSupPr>
                      <m:e>
                        <m:r>
                          <a:rPr lang="fr-FR" sz="1050" i="1">
                            <a:solidFill>
                              <a:schemeClr val="dk1"/>
                            </a:solidFill>
                            <a:effectLst/>
                            <a:latin typeface="Cambria Math" panose="02040503050406030204" pitchFamily="18" charset="0"/>
                            <a:ea typeface="+mn-ea"/>
                            <a:cs typeface="+mn-cs"/>
                          </a:rPr>
                          <m:t>2,9</m:t>
                        </m:r>
                        <m:d>
                          <m:dPr>
                            <m:ctrlPr>
                              <a:rPr lang="fr-CA" sz="1050" i="1">
                                <a:solidFill>
                                  <a:schemeClr val="dk1"/>
                                </a:solidFill>
                                <a:effectLst/>
                                <a:latin typeface="Cambria Math" panose="02040503050406030204" pitchFamily="18" charset="0"/>
                                <a:ea typeface="+mn-ea"/>
                                <a:cs typeface="+mn-cs"/>
                              </a:rPr>
                            </m:ctrlPr>
                          </m:dPr>
                          <m:e>
                            <m:f>
                              <m:fPr>
                                <m:ctrlPr>
                                  <a:rPr lang="fr-CA" sz="1050" i="1">
                                    <a:solidFill>
                                      <a:schemeClr val="dk1"/>
                                    </a:solidFill>
                                    <a:effectLst/>
                                    <a:latin typeface="Cambria Math" panose="02040503050406030204" pitchFamily="18" charset="0"/>
                                    <a:ea typeface="+mn-ea"/>
                                    <a:cs typeface="+mn-cs"/>
                                  </a:rPr>
                                </m:ctrlPr>
                              </m:fPr>
                              <m:num>
                                <m:sSub>
                                  <m:sSubPr>
                                    <m:ctrlPr>
                                      <a:rPr lang="fr-CA" sz="1050" i="1">
                                        <a:solidFill>
                                          <a:schemeClr val="dk1"/>
                                        </a:solidFill>
                                        <a:effectLst/>
                                        <a:latin typeface="Cambria Math" panose="02040503050406030204" pitchFamily="18" charset="0"/>
                                        <a:ea typeface="+mn-ea"/>
                                        <a:cs typeface="+mn-cs"/>
                                      </a:rPr>
                                    </m:ctrlPr>
                                  </m:sSubPr>
                                  <m:e>
                                    <m:r>
                                      <a:rPr lang="fr-FR" sz="1050" i="1">
                                        <a:solidFill>
                                          <a:schemeClr val="dk1"/>
                                        </a:solidFill>
                                        <a:effectLst/>
                                        <a:latin typeface="Cambria Math" panose="02040503050406030204" pitchFamily="18" charset="0"/>
                                        <a:ea typeface="+mn-ea"/>
                                        <a:cs typeface="+mn-cs"/>
                                      </a:rPr>
                                      <m:t>𝑅</m:t>
                                    </m:r>
                                  </m:e>
                                  <m:sub>
                                    <m:r>
                                      <a:rPr lang="fr-FR" sz="1050" i="1">
                                        <a:solidFill>
                                          <a:schemeClr val="dk1"/>
                                        </a:solidFill>
                                        <a:effectLst/>
                                        <a:latin typeface="Cambria Math" panose="02040503050406030204" pitchFamily="18" charset="0"/>
                                        <a:ea typeface="+mn-ea"/>
                                        <a:cs typeface="+mn-cs"/>
                                      </a:rPr>
                                      <m:t>𝑏</m:t>
                                    </m:r>
                                  </m:sub>
                                </m:sSub>
                              </m:num>
                              <m:den>
                                <m:r>
                                  <a:rPr lang="fr-FR" sz="1050" i="1">
                                    <a:solidFill>
                                      <a:schemeClr val="dk1"/>
                                    </a:solidFill>
                                    <a:effectLst/>
                                    <a:latin typeface="Cambria Math" panose="02040503050406030204" pitchFamily="18" charset="0"/>
                                    <a:ea typeface="+mn-ea"/>
                                    <a:cs typeface="+mn-cs"/>
                                  </a:rPr>
                                  <m:t>𝑡</m:t>
                                </m:r>
                              </m:den>
                            </m:f>
                          </m:e>
                        </m:d>
                      </m:e>
                      <m:sup>
                        <m:f>
                          <m:fPr>
                            <m:type m:val="skw"/>
                            <m:ctrlPr>
                              <a:rPr lang="fr-CA" sz="1050" i="1">
                                <a:solidFill>
                                  <a:schemeClr val="dk1"/>
                                </a:solidFill>
                                <a:effectLst/>
                                <a:latin typeface="Cambria Math" panose="02040503050406030204" pitchFamily="18" charset="0"/>
                                <a:ea typeface="+mn-ea"/>
                                <a:cs typeface="+mn-cs"/>
                              </a:rPr>
                            </m:ctrlPr>
                          </m:fPr>
                          <m:num>
                            <m:r>
                              <a:rPr lang="fr-FR" sz="1050" i="1">
                                <a:solidFill>
                                  <a:schemeClr val="dk1"/>
                                </a:solidFill>
                                <a:effectLst/>
                                <a:latin typeface="Cambria Math" panose="02040503050406030204" pitchFamily="18" charset="0"/>
                                <a:ea typeface="+mn-ea"/>
                                <a:cs typeface="+mn-cs"/>
                              </a:rPr>
                              <m:t>5</m:t>
                            </m:r>
                          </m:num>
                          <m:den>
                            <m:r>
                              <a:rPr lang="fr-FR" sz="1050" i="1">
                                <a:solidFill>
                                  <a:schemeClr val="dk1"/>
                                </a:solidFill>
                                <a:effectLst/>
                                <a:latin typeface="Cambria Math" panose="02040503050406030204" pitchFamily="18" charset="0"/>
                                <a:ea typeface="+mn-ea"/>
                                <a:cs typeface="+mn-cs"/>
                              </a:rPr>
                              <m:t>8</m:t>
                            </m:r>
                          </m:den>
                        </m:f>
                      </m:sup>
                    </m:sSup>
                    <m:sSup>
                      <m:sSupPr>
                        <m:ctrlPr>
                          <a:rPr lang="fr-CA" sz="1050" i="1">
                            <a:solidFill>
                              <a:schemeClr val="dk1"/>
                            </a:solidFill>
                            <a:effectLst/>
                            <a:latin typeface="Cambria Math" panose="02040503050406030204" pitchFamily="18" charset="0"/>
                            <a:ea typeface="+mn-ea"/>
                            <a:cs typeface="+mn-cs"/>
                          </a:rPr>
                        </m:ctrlPr>
                      </m:sSupPr>
                      <m:e>
                        <m:d>
                          <m:dPr>
                            <m:ctrlPr>
                              <a:rPr lang="fr-CA" sz="1050" i="1">
                                <a:solidFill>
                                  <a:schemeClr val="dk1"/>
                                </a:solidFill>
                                <a:effectLst/>
                                <a:latin typeface="Cambria Math" panose="02040503050406030204" pitchFamily="18" charset="0"/>
                                <a:ea typeface="+mn-ea"/>
                                <a:cs typeface="+mn-cs"/>
                              </a:rPr>
                            </m:ctrlPr>
                          </m:dPr>
                          <m:e>
                            <m:f>
                              <m:fPr>
                                <m:ctrlPr>
                                  <a:rPr lang="fr-CA" sz="1050" i="1">
                                    <a:solidFill>
                                      <a:schemeClr val="dk1"/>
                                    </a:solidFill>
                                    <a:effectLst/>
                                    <a:latin typeface="Cambria Math" panose="02040503050406030204" pitchFamily="18" charset="0"/>
                                    <a:ea typeface="+mn-ea"/>
                                    <a:cs typeface="+mn-cs"/>
                                  </a:rPr>
                                </m:ctrlPr>
                              </m:fPr>
                              <m:num>
                                <m:sSub>
                                  <m:sSubPr>
                                    <m:ctrlPr>
                                      <a:rPr lang="fr-CA" sz="1050" i="1">
                                        <a:solidFill>
                                          <a:schemeClr val="dk1"/>
                                        </a:solidFill>
                                        <a:effectLst/>
                                        <a:latin typeface="Cambria Math" panose="02040503050406030204" pitchFamily="18" charset="0"/>
                                        <a:ea typeface="+mn-ea"/>
                                        <a:cs typeface="+mn-cs"/>
                                      </a:rPr>
                                    </m:ctrlPr>
                                  </m:sSubPr>
                                  <m:e>
                                    <m:r>
                                      <a:rPr lang="fr-FR" sz="1050" i="1">
                                        <a:solidFill>
                                          <a:schemeClr val="dk1"/>
                                        </a:solidFill>
                                        <a:effectLst/>
                                        <a:latin typeface="Cambria Math" panose="02040503050406030204" pitchFamily="18" charset="0"/>
                                        <a:ea typeface="+mn-ea"/>
                                        <a:cs typeface="+mn-cs"/>
                                      </a:rPr>
                                      <m:t>𝐿</m:t>
                                    </m:r>
                                  </m:e>
                                  <m:sub>
                                    <m:r>
                                      <a:rPr lang="fr-FR" sz="1050" i="1">
                                        <a:solidFill>
                                          <a:schemeClr val="dk1"/>
                                        </a:solidFill>
                                        <a:effectLst/>
                                        <a:latin typeface="Cambria Math" panose="02040503050406030204" pitchFamily="18" charset="0"/>
                                        <a:ea typeface="+mn-ea"/>
                                        <a:cs typeface="+mn-cs"/>
                                      </a:rPr>
                                      <m:t>𝑣</m:t>
                                    </m:r>
                                  </m:sub>
                                </m:sSub>
                              </m:num>
                              <m:den>
                                <m:sSub>
                                  <m:sSubPr>
                                    <m:ctrlPr>
                                      <a:rPr lang="fr-CA" sz="1050" i="1">
                                        <a:solidFill>
                                          <a:schemeClr val="dk1"/>
                                        </a:solidFill>
                                        <a:effectLst/>
                                        <a:latin typeface="Cambria Math" panose="02040503050406030204" pitchFamily="18" charset="0"/>
                                        <a:ea typeface="+mn-ea"/>
                                        <a:cs typeface="+mn-cs"/>
                                      </a:rPr>
                                    </m:ctrlPr>
                                  </m:sSubPr>
                                  <m:e>
                                    <m:r>
                                      <a:rPr lang="fr-FR" sz="1050" i="1">
                                        <a:solidFill>
                                          <a:schemeClr val="dk1"/>
                                        </a:solidFill>
                                        <a:effectLst/>
                                        <a:latin typeface="Cambria Math" panose="02040503050406030204" pitchFamily="18" charset="0"/>
                                        <a:ea typeface="+mn-ea"/>
                                        <a:cs typeface="+mn-cs"/>
                                      </a:rPr>
                                      <m:t>𝑅</m:t>
                                    </m:r>
                                  </m:e>
                                  <m:sub>
                                    <m:r>
                                      <a:rPr lang="fr-FR" sz="1050" i="1">
                                        <a:solidFill>
                                          <a:schemeClr val="dk1"/>
                                        </a:solidFill>
                                        <a:effectLst/>
                                        <a:latin typeface="Cambria Math" panose="02040503050406030204" pitchFamily="18" charset="0"/>
                                        <a:ea typeface="+mn-ea"/>
                                        <a:cs typeface="+mn-cs"/>
                                      </a:rPr>
                                      <m:t>𝑏</m:t>
                                    </m:r>
                                  </m:sub>
                                </m:sSub>
                              </m:den>
                            </m:f>
                          </m:e>
                        </m:d>
                      </m:e>
                      <m:sup>
                        <m:f>
                          <m:fPr>
                            <m:type m:val="skw"/>
                            <m:ctrlPr>
                              <a:rPr lang="fr-CA" sz="1050" i="1">
                                <a:solidFill>
                                  <a:schemeClr val="dk1"/>
                                </a:solidFill>
                                <a:effectLst/>
                                <a:latin typeface="Cambria Math" panose="02040503050406030204" pitchFamily="18" charset="0"/>
                                <a:ea typeface="+mn-ea"/>
                                <a:cs typeface="+mn-cs"/>
                              </a:rPr>
                            </m:ctrlPr>
                          </m:fPr>
                          <m:num>
                            <m:r>
                              <a:rPr lang="fr-FR" sz="1050" i="1">
                                <a:solidFill>
                                  <a:schemeClr val="dk1"/>
                                </a:solidFill>
                                <a:effectLst/>
                                <a:latin typeface="Cambria Math" panose="02040503050406030204" pitchFamily="18" charset="0"/>
                                <a:ea typeface="+mn-ea"/>
                                <a:cs typeface="+mn-cs"/>
                              </a:rPr>
                              <m:t>1</m:t>
                            </m:r>
                          </m:num>
                          <m:den>
                            <m:r>
                              <a:rPr lang="fr-FR" sz="1050" i="1">
                                <a:solidFill>
                                  <a:schemeClr val="dk1"/>
                                </a:solidFill>
                                <a:effectLst/>
                                <a:latin typeface="Cambria Math" panose="02040503050406030204" pitchFamily="18" charset="0"/>
                                <a:ea typeface="+mn-ea"/>
                                <a:cs typeface="+mn-cs"/>
                              </a:rPr>
                              <m:t>4</m:t>
                            </m:r>
                          </m:den>
                        </m:f>
                      </m:sup>
                    </m:sSup>
                  </m:oMath>
                </m:oMathPara>
              </a14:m>
              <a:endParaRPr lang="fr-CA" sz="1050"/>
            </a:p>
          </xdr:txBody>
        </xdr:sp>
      </mc:Choice>
      <mc:Fallback xmlns="">
        <xdr:sp macro="" textlink="">
          <xdr:nvSpPr>
            <xdr:cNvPr id="40" name="ZoneTexte 39">
              <a:extLst>
                <a:ext uri="{FF2B5EF4-FFF2-40B4-BE49-F238E27FC236}">
                  <a16:creationId xmlns:a16="http://schemas.microsoft.com/office/drawing/2014/main" id="{55088D7C-5EB7-4967-951C-6C17BDE4C079}"/>
                </a:ext>
              </a:extLst>
            </xdr:cNvPr>
            <xdr:cNvSpPr txBox="1"/>
          </xdr:nvSpPr>
          <xdr:spPr>
            <a:xfrm>
              <a:off x="5513294" y="13245353"/>
              <a:ext cx="2609021"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050" i="0">
                  <a:solidFill>
                    <a:schemeClr val="dk1"/>
                  </a:solidFill>
                  <a:effectLst/>
                  <a:latin typeface="+mn-lt"/>
                  <a:ea typeface="+mn-ea"/>
                  <a:cs typeface="+mn-cs"/>
                </a:rPr>
                <a:t>𝜆=</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2,9</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𝑅</a:t>
              </a:r>
              <a:r>
                <a:rPr lang="fr-CA" sz="1050" i="0">
                  <a:solidFill>
                    <a:schemeClr val="dk1"/>
                  </a:solidFill>
                  <a:effectLst/>
                  <a:latin typeface="+mn-lt"/>
                  <a:ea typeface="+mn-ea"/>
                  <a:cs typeface="+mn-cs"/>
                </a:rPr>
                <a:t>_</a:t>
              </a:r>
              <a:r>
                <a:rPr lang="fr-FR" sz="1050" i="0">
                  <a:solidFill>
                    <a:schemeClr val="dk1"/>
                  </a:solidFill>
                  <a:effectLst/>
                  <a:latin typeface="+mn-lt"/>
                  <a:ea typeface="+mn-ea"/>
                  <a:cs typeface="+mn-cs"/>
                </a:rPr>
                <a:t>𝑏</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𝑡)</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5</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8</a:t>
              </a:r>
              <a:r>
                <a:rPr lang="fr-CA" sz="1050" i="0">
                  <a:solidFill>
                    <a:schemeClr val="dk1"/>
                  </a:solidFill>
                  <a:effectLst/>
                  <a:latin typeface="+mn-lt"/>
                  <a:ea typeface="+mn-ea"/>
                  <a:cs typeface="+mn-cs"/>
                </a:rPr>
                <a:t>) (</a:t>
              </a:r>
              <a:r>
                <a:rPr lang="fr-FR" sz="1050" i="0">
                  <a:solidFill>
                    <a:schemeClr val="dk1"/>
                  </a:solidFill>
                  <a:effectLst/>
                  <a:latin typeface="+mn-lt"/>
                  <a:ea typeface="+mn-ea"/>
                  <a:cs typeface="+mn-cs"/>
                </a:rPr>
                <a:t>𝐿</a:t>
              </a:r>
              <a:r>
                <a:rPr lang="fr-CA" sz="1050" i="0">
                  <a:solidFill>
                    <a:schemeClr val="dk1"/>
                  </a:solidFill>
                  <a:effectLst/>
                  <a:latin typeface="+mn-lt"/>
                  <a:ea typeface="+mn-ea"/>
                  <a:cs typeface="+mn-cs"/>
                </a:rPr>
                <a:t>_</a:t>
              </a:r>
              <a:r>
                <a:rPr lang="fr-FR" sz="1050" i="0">
                  <a:solidFill>
                    <a:schemeClr val="dk1"/>
                  </a:solidFill>
                  <a:effectLst/>
                  <a:latin typeface="+mn-lt"/>
                  <a:ea typeface="+mn-ea"/>
                  <a:cs typeface="+mn-cs"/>
                </a:rPr>
                <a:t>𝑣</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𝑅</a:t>
              </a:r>
              <a:r>
                <a:rPr lang="fr-CA" sz="1050" i="0">
                  <a:solidFill>
                    <a:schemeClr val="dk1"/>
                  </a:solidFill>
                  <a:effectLst/>
                  <a:latin typeface="+mn-lt"/>
                  <a:ea typeface="+mn-ea"/>
                  <a:cs typeface="+mn-cs"/>
                </a:rPr>
                <a:t>_</a:t>
              </a:r>
              <a:r>
                <a:rPr lang="fr-FR" sz="1050" i="0">
                  <a:solidFill>
                    <a:schemeClr val="dk1"/>
                  </a:solidFill>
                  <a:effectLst/>
                  <a:latin typeface="+mn-lt"/>
                  <a:ea typeface="+mn-ea"/>
                  <a:cs typeface="+mn-cs"/>
                </a:rPr>
                <a:t>𝑏 )</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1</a:t>
              </a:r>
              <a:r>
                <a:rPr lang="fr-CA" sz="1050" i="0">
                  <a:solidFill>
                    <a:schemeClr val="dk1"/>
                  </a:solidFill>
                  <a:effectLst/>
                  <a:latin typeface="+mn-lt"/>
                  <a:ea typeface="+mn-ea"/>
                  <a:cs typeface="+mn-cs"/>
                </a:rPr>
                <a:t>⁄</a:t>
              </a:r>
              <a:r>
                <a:rPr lang="fr-FR" sz="1050" i="0">
                  <a:solidFill>
                    <a:schemeClr val="dk1"/>
                  </a:solidFill>
                  <a:effectLst/>
                  <a:latin typeface="+mn-lt"/>
                  <a:ea typeface="+mn-ea"/>
                  <a:cs typeface="+mn-cs"/>
                </a:rPr>
                <a:t>4</a:t>
              </a:r>
              <a:r>
                <a:rPr lang="fr-CA" sz="1050" i="0">
                  <a:solidFill>
                    <a:schemeClr val="dk1"/>
                  </a:solidFill>
                  <a:effectLst/>
                  <a:latin typeface="+mn-lt"/>
                  <a:ea typeface="+mn-ea"/>
                  <a:cs typeface="+mn-cs"/>
                </a:rPr>
                <a:t>)</a:t>
              </a:r>
              <a:endParaRPr lang="fr-CA" sz="1050"/>
            </a:p>
          </xdr:txBody>
        </xdr:sp>
      </mc:Fallback>
    </mc:AlternateContent>
    <xdr:clientData/>
  </xdr:oneCellAnchor>
  <xdr:oneCellAnchor>
    <xdr:from>
      <xdr:col>7</xdr:col>
      <xdr:colOff>0</xdr:colOff>
      <xdr:row>74</xdr:row>
      <xdr:rowOff>2</xdr:rowOff>
    </xdr:from>
    <xdr:ext cx="2609021" cy="400690"/>
    <mc:AlternateContent xmlns:mc="http://schemas.openxmlformats.org/markup-compatibility/2006" xmlns:a14="http://schemas.microsoft.com/office/drawing/2010/main">
      <mc:Choice Requires="a14">
        <xdr:sp macro="" textlink="">
          <xdr:nvSpPr>
            <xdr:cNvPr id="41" name="ZoneTexte 40">
              <a:extLst>
                <a:ext uri="{FF2B5EF4-FFF2-40B4-BE49-F238E27FC236}">
                  <a16:creationId xmlns:a16="http://schemas.microsoft.com/office/drawing/2014/main" id="{ACBA8255-9C62-4323-85F1-5AF7CE5846B5}"/>
                </a:ext>
              </a:extLst>
            </xdr:cNvPr>
            <xdr:cNvSpPr txBox="1"/>
          </xdr:nvSpPr>
          <xdr:spPr>
            <a:xfrm>
              <a:off x="5513294" y="13850473"/>
              <a:ext cx="2609021"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𝜆</m:t>
                        </m:r>
                      </m:e>
                      <m:sub>
                        <m:r>
                          <a:rPr lang="fr-FR" sz="1100" i="1">
                            <a:solidFill>
                              <a:schemeClr val="dk1"/>
                            </a:solidFill>
                            <a:effectLst/>
                            <a:latin typeface="Cambria Math" panose="02040503050406030204" pitchFamily="18" charset="0"/>
                            <a:ea typeface="+mn-ea"/>
                            <a:cs typeface="+mn-cs"/>
                          </a:rPr>
                          <m:t>1</m:t>
                        </m:r>
                      </m:sub>
                    </m:sSub>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1,3∙</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𝑠</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𝑠𝑦</m:t>
                            </m:r>
                          </m:sub>
                        </m:sSub>
                      </m:num>
                      <m:den>
                        <m:r>
                          <a:rPr lang="fr-FR" sz="1100" i="1">
                            <a:solidFill>
                              <a:schemeClr val="dk1"/>
                            </a:solidFill>
                            <a:effectLst/>
                            <a:latin typeface="Cambria Math" panose="02040503050406030204" pitchFamily="18" charset="0"/>
                            <a:ea typeface="+mn-ea"/>
                            <a:cs typeface="+mn-cs"/>
                          </a:rPr>
                          <m:t>1,63∙</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𝐷</m:t>
                            </m:r>
                          </m:e>
                          <m:sub>
                            <m:r>
                              <a:rPr lang="fr-FR" sz="1100" i="1">
                                <a:solidFill>
                                  <a:schemeClr val="dk1"/>
                                </a:solidFill>
                                <a:effectLst/>
                                <a:latin typeface="Cambria Math" panose="02040503050406030204" pitchFamily="18" charset="0"/>
                                <a:ea typeface="+mn-ea"/>
                                <a:cs typeface="+mn-cs"/>
                              </a:rPr>
                              <m:t>𝑠</m:t>
                            </m:r>
                          </m:sub>
                        </m:sSub>
                      </m:den>
                    </m:f>
                    <m:r>
                      <m:rPr>
                        <m:nor/>
                      </m:rPr>
                      <a:rPr lang="fr-FR" sz="1100">
                        <a:solidFill>
                          <a:schemeClr val="dk1"/>
                        </a:solidFill>
                        <a:effectLst/>
                        <a:latin typeface="+mn-lt"/>
                        <a:ea typeface="+mn-ea"/>
                        <a:cs typeface="+mn-cs"/>
                      </a:rPr>
                      <m:t>  </m:t>
                    </m:r>
                  </m:oMath>
                </m:oMathPara>
              </a14:m>
              <a:endParaRPr lang="fr-CA" sz="1100"/>
            </a:p>
          </xdr:txBody>
        </xdr:sp>
      </mc:Choice>
      <mc:Fallback xmlns="">
        <xdr:sp macro="" textlink="">
          <xdr:nvSpPr>
            <xdr:cNvPr id="41" name="ZoneTexte 40">
              <a:extLst>
                <a:ext uri="{FF2B5EF4-FFF2-40B4-BE49-F238E27FC236}">
                  <a16:creationId xmlns:a16="http://schemas.microsoft.com/office/drawing/2014/main" id="{ACBA8255-9C62-4323-85F1-5AF7CE5846B5}"/>
                </a:ext>
              </a:extLst>
            </xdr:cNvPr>
            <xdr:cNvSpPr txBox="1"/>
          </xdr:nvSpPr>
          <xdr:spPr>
            <a:xfrm>
              <a:off x="5513294" y="13850473"/>
              <a:ext cx="2609021"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1,3∙𝐵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𝑠𝑦</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1,63∙𝐷</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 </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 </a:t>
              </a:r>
              <a:r>
                <a:rPr lang="fr-FR" sz="1100" i="0">
                  <a:solidFill>
                    <a:schemeClr val="dk1"/>
                  </a:solidFill>
                  <a:effectLst/>
                  <a:latin typeface="Cambria Math" panose="02040503050406030204" pitchFamily="18" charset="0"/>
                  <a:ea typeface="+mn-ea"/>
                  <a:cs typeface="+mn-cs"/>
                </a:rPr>
                <a:t>"  </a:t>
              </a:r>
              <a:r>
                <a:rPr lang="fr-CA" sz="1100" i="0">
                  <a:solidFill>
                    <a:schemeClr val="dk1"/>
                  </a:solidFill>
                  <a:effectLst/>
                  <a:latin typeface="+mn-lt"/>
                  <a:ea typeface="+mn-ea"/>
                  <a:cs typeface="+mn-cs"/>
                </a:rPr>
                <a:t>"</a:t>
              </a:r>
              <a:endParaRPr lang="fr-CA" sz="1100"/>
            </a:p>
          </xdr:txBody>
        </xdr:sp>
      </mc:Fallback>
    </mc:AlternateContent>
    <xdr:clientData/>
  </xdr:oneCellAnchor>
  <xdr:oneCellAnchor>
    <xdr:from>
      <xdr:col>7</xdr:col>
      <xdr:colOff>0</xdr:colOff>
      <xdr:row>76</xdr:row>
      <xdr:rowOff>2</xdr:rowOff>
    </xdr:from>
    <xdr:ext cx="2609021" cy="400690"/>
    <mc:AlternateContent xmlns:mc="http://schemas.openxmlformats.org/markup-compatibility/2006" xmlns:a14="http://schemas.microsoft.com/office/drawing/2010/main">
      <mc:Choice Requires="a14">
        <xdr:sp macro="" textlink="">
          <xdr:nvSpPr>
            <xdr:cNvPr id="42" name="ZoneTexte 41">
              <a:extLst>
                <a:ext uri="{FF2B5EF4-FFF2-40B4-BE49-F238E27FC236}">
                  <a16:creationId xmlns:a16="http://schemas.microsoft.com/office/drawing/2014/main" id="{6D140875-C4BD-4DD3-841A-817E642F5369}"/>
                </a:ext>
              </a:extLst>
            </xdr:cNvPr>
            <xdr:cNvSpPr txBox="1"/>
          </xdr:nvSpPr>
          <xdr:spPr>
            <a:xfrm>
              <a:off x="5513294" y="14253884"/>
              <a:ext cx="2609021"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𝜆</m:t>
                        </m:r>
                      </m:e>
                      <m:sub>
                        <m:r>
                          <a:rPr lang="fr-FR" sz="1100" i="1">
                            <a:solidFill>
                              <a:schemeClr val="dk1"/>
                            </a:solidFill>
                            <a:effectLst/>
                            <a:latin typeface="Cambria Math" panose="02040503050406030204" pitchFamily="18" charset="0"/>
                            <a:ea typeface="+mn-ea"/>
                            <a:cs typeface="+mn-cs"/>
                          </a:rPr>
                          <m:t>2</m:t>
                        </m:r>
                      </m:sub>
                    </m:sSub>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𝑠</m:t>
                            </m:r>
                          </m:sub>
                        </m:sSub>
                      </m:num>
                      <m:den>
                        <m:r>
                          <a:rPr lang="fr-FR" sz="1100" i="1">
                            <a:solidFill>
                              <a:schemeClr val="dk1"/>
                            </a:solidFill>
                            <a:effectLst/>
                            <a:latin typeface="Cambria Math" panose="02040503050406030204" pitchFamily="18" charset="0"/>
                            <a:ea typeface="+mn-ea"/>
                            <a:cs typeface="+mn-cs"/>
                          </a:rPr>
                          <m:t>1,25</m:t>
                        </m:r>
                      </m:den>
                    </m:f>
                  </m:oMath>
                </m:oMathPara>
              </a14:m>
              <a:endParaRPr lang="fr-CA" sz="1100"/>
            </a:p>
          </xdr:txBody>
        </xdr:sp>
      </mc:Choice>
      <mc:Fallback xmlns="">
        <xdr:sp macro="" textlink="">
          <xdr:nvSpPr>
            <xdr:cNvPr id="42" name="ZoneTexte 41">
              <a:extLst>
                <a:ext uri="{FF2B5EF4-FFF2-40B4-BE49-F238E27FC236}">
                  <a16:creationId xmlns:a16="http://schemas.microsoft.com/office/drawing/2014/main" id="{6D140875-C4BD-4DD3-841A-817E642F5369}"/>
                </a:ext>
              </a:extLst>
            </xdr:cNvPr>
            <xdr:cNvSpPr txBox="1"/>
          </xdr:nvSpPr>
          <xdr:spPr>
            <a:xfrm>
              <a:off x="5513294" y="14253884"/>
              <a:ext cx="2609021" cy="40069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𝜆</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2=𝐶</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1,25</a:t>
              </a:r>
              <a:endParaRPr lang="fr-CA" sz="1100"/>
            </a:p>
          </xdr:txBody>
        </xdr:sp>
      </mc:Fallback>
    </mc:AlternateContent>
    <xdr:clientData/>
  </xdr:oneCellAnchor>
  <xdr:oneCellAnchor>
    <xdr:from>
      <xdr:col>11</xdr:col>
      <xdr:colOff>2</xdr:colOff>
      <xdr:row>71</xdr:row>
      <xdr:rowOff>0</xdr:rowOff>
    </xdr:from>
    <xdr:ext cx="4415116" cy="605118"/>
    <mc:AlternateContent xmlns:mc="http://schemas.openxmlformats.org/markup-compatibility/2006" xmlns:a14="http://schemas.microsoft.com/office/drawing/2010/main">
      <mc:Choice Requires="a14">
        <xdr:sp macro="" textlink="">
          <xdr:nvSpPr>
            <xdr:cNvPr id="43" name="ZoneTexte 42">
              <a:extLst>
                <a:ext uri="{FF2B5EF4-FFF2-40B4-BE49-F238E27FC236}">
                  <a16:creationId xmlns:a16="http://schemas.microsoft.com/office/drawing/2014/main" id="{2CAE96B6-58E6-486B-8A0A-AEF00901D8BD}"/>
                </a:ext>
              </a:extLst>
            </xdr:cNvPr>
            <xdr:cNvSpPr txBox="1"/>
          </xdr:nvSpPr>
          <xdr:spPr>
            <a:xfrm>
              <a:off x="10824884" y="14668500"/>
              <a:ext cx="4415116"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𝑠</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𝑠𝑦</m:t>
                      </m:r>
                    </m:sub>
                  </m:sSub>
                  <m:d>
                    <m:dPr>
                      <m:begChr m:val="["/>
                      <m:endChr m:val="]"/>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1+</m:t>
                      </m:r>
                      <m:sSup>
                        <m:sSupPr>
                          <m:ctrlPr>
                            <a:rPr lang="fr-CA" sz="1100" i="1">
                              <a:solidFill>
                                <a:schemeClr val="dk1"/>
                              </a:solidFill>
                              <a:effectLst/>
                              <a:latin typeface="Cambria Math" panose="02040503050406030204" pitchFamily="18" charset="0"/>
                              <a:ea typeface="+mn-ea"/>
                              <a:cs typeface="+mn-cs"/>
                            </a:rPr>
                          </m:ctrlPr>
                        </m:sSupPr>
                        <m:e>
                          <m:d>
                            <m:dPr>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𝑠𝑦</m:t>
                                      </m:r>
                                    </m:sub>
                                  </m:sSub>
                                </m:num>
                                <m:den>
                                  <m:r>
                                    <a:rPr lang="fr-FR" sz="1100" i="1">
                                      <a:solidFill>
                                        <a:schemeClr val="dk1"/>
                                      </a:solidFill>
                                      <a:effectLst/>
                                      <a:latin typeface="Cambria Math" panose="02040503050406030204" pitchFamily="18" charset="0"/>
                                      <a:ea typeface="+mn-ea"/>
                                      <a:cs typeface="+mn-cs"/>
                                    </a:rPr>
                                    <m:t>240</m:t>
                                  </m:r>
                                  <m:r>
                                    <a:rPr lang="fr-FR" sz="1100" i="1">
                                      <a:solidFill>
                                        <a:schemeClr val="dk1"/>
                                      </a:solidFill>
                                      <a:effectLst/>
                                      <a:latin typeface="Cambria Math" panose="02040503050406030204" pitchFamily="18" charset="0"/>
                                      <a:ea typeface="+mn-ea"/>
                                      <a:cs typeface="+mn-cs"/>
                                    </a:rPr>
                                    <m:t>𝜅</m:t>
                                  </m:r>
                                </m:den>
                              </m:f>
                            </m:e>
                          </m:d>
                        </m:e>
                        <m:sup>
                          <m:f>
                            <m:fPr>
                              <m:type m:val="skw"/>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1</m:t>
                              </m:r>
                            </m:num>
                            <m:den>
                              <m:r>
                                <a:rPr lang="fr-FR" sz="1100" i="1">
                                  <a:solidFill>
                                    <a:schemeClr val="dk1"/>
                                  </a:solidFill>
                                  <a:effectLst/>
                                  <a:latin typeface="Cambria Math" panose="02040503050406030204" pitchFamily="18" charset="0"/>
                                  <a:ea typeface="+mn-ea"/>
                                  <a:cs typeface="+mn-cs"/>
                                </a:rPr>
                                <m:t>3</m:t>
                              </m:r>
                            </m:den>
                          </m:f>
                        </m:sup>
                      </m:sSup>
                    </m:e>
                  </m:d>
                </m:oMath>
              </a14:m>
              <a:r>
                <a:rPr lang="fr-CA" sz="1100"/>
                <a:t> =</a:t>
              </a:r>
              <a14:m>
                <m:oMath xmlns:m="http://schemas.openxmlformats.org/officeDocument/2006/math">
                  <m:r>
                    <a:rPr lang="fr-FR" sz="1100" i="1">
                      <a:solidFill>
                        <a:schemeClr val="dk1"/>
                      </a:solidFill>
                      <a:effectLst/>
                      <a:latin typeface="Cambria Math" panose="02040503050406030204" pitchFamily="18" charset="0"/>
                      <a:ea typeface="+mn-ea"/>
                      <a:cs typeface="+mn-cs"/>
                    </a:rPr>
                    <m:t>57</m:t>
                  </m:r>
                  <m:d>
                    <m:dPr>
                      <m:begChr m:val="["/>
                      <m:endChr m:val="]"/>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1+</m:t>
                      </m:r>
                      <m:sSup>
                        <m:sSupPr>
                          <m:ctrlPr>
                            <a:rPr lang="fr-CA" sz="1100" i="1">
                              <a:solidFill>
                                <a:schemeClr val="dk1"/>
                              </a:solidFill>
                              <a:effectLst/>
                              <a:latin typeface="Cambria Math" panose="02040503050406030204" pitchFamily="18" charset="0"/>
                              <a:ea typeface="+mn-ea"/>
                              <a:cs typeface="+mn-cs"/>
                            </a:rPr>
                          </m:ctrlPr>
                        </m:sSupPr>
                        <m:e>
                          <m:d>
                            <m:dPr>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57</m:t>
                                  </m:r>
                                </m:num>
                                <m:den>
                                  <m:r>
                                    <a:rPr lang="fr-FR" sz="1100" i="1">
                                      <a:solidFill>
                                        <a:schemeClr val="dk1"/>
                                      </a:solidFill>
                                      <a:effectLst/>
                                      <a:latin typeface="Cambria Math" panose="02040503050406030204" pitchFamily="18" charset="0"/>
                                      <a:ea typeface="+mn-ea"/>
                                      <a:cs typeface="+mn-cs"/>
                                    </a:rPr>
                                    <m:t>240∙6,895</m:t>
                                  </m:r>
                                </m:den>
                              </m:f>
                            </m:e>
                          </m:d>
                        </m:e>
                        <m:sup>
                          <m:f>
                            <m:fPr>
                              <m:type m:val="skw"/>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1</m:t>
                              </m:r>
                            </m:num>
                            <m:den>
                              <m:r>
                                <a:rPr lang="fr-FR" sz="1100" i="1">
                                  <a:solidFill>
                                    <a:schemeClr val="dk1"/>
                                  </a:solidFill>
                                  <a:effectLst/>
                                  <a:latin typeface="Cambria Math" panose="02040503050406030204" pitchFamily="18" charset="0"/>
                                  <a:ea typeface="+mn-ea"/>
                                  <a:cs typeface="+mn-cs"/>
                                </a:rPr>
                                <m:t>3</m:t>
                              </m:r>
                            </m:den>
                          </m:f>
                        </m:sup>
                      </m:sSup>
                    </m:e>
                  </m:d>
                  <m:r>
                    <a:rPr lang="fr-FR" sz="1100" i="1">
                      <a:solidFill>
                        <a:schemeClr val="dk1"/>
                      </a:solidFill>
                      <a:effectLst/>
                      <a:latin typeface="Cambria Math" panose="02040503050406030204" pitchFamily="18" charset="0"/>
                      <a:ea typeface="+mn-ea"/>
                      <a:cs typeface="+mn-cs"/>
                    </a:rPr>
                    <m:t>=75,55 </m:t>
                  </m:r>
                  <m:r>
                    <a:rPr lang="fr-FR" sz="1100" i="1">
                      <a:solidFill>
                        <a:schemeClr val="dk1"/>
                      </a:solidFill>
                      <a:effectLst/>
                      <a:latin typeface="Cambria Math" panose="02040503050406030204" pitchFamily="18" charset="0"/>
                      <a:ea typeface="+mn-ea"/>
                      <a:cs typeface="+mn-cs"/>
                    </a:rPr>
                    <m:t>𝑀𝑃𝑎</m:t>
                  </m:r>
                </m:oMath>
              </a14:m>
              <a:r>
                <a:rPr lang="fr-FR" sz="1100">
                  <a:solidFill>
                    <a:schemeClr val="dk1"/>
                  </a:solidFill>
                  <a:effectLst/>
                  <a:latin typeface="+mn-lt"/>
                  <a:ea typeface="+mn-ea"/>
                  <a:cs typeface="+mn-cs"/>
                </a:rPr>
                <a:t>   </a:t>
              </a:r>
              <a:endParaRPr lang="fr-CA" sz="1100"/>
            </a:p>
          </xdr:txBody>
        </xdr:sp>
      </mc:Choice>
      <mc:Fallback xmlns="">
        <xdr:sp macro="" textlink="">
          <xdr:nvSpPr>
            <xdr:cNvPr id="43" name="ZoneTexte 42">
              <a:extLst>
                <a:ext uri="{FF2B5EF4-FFF2-40B4-BE49-F238E27FC236}">
                  <a16:creationId xmlns:a16="http://schemas.microsoft.com/office/drawing/2014/main" id="{2CAE96B6-58E6-486B-8A0A-AEF00901D8BD}"/>
                </a:ext>
              </a:extLst>
            </xdr:cNvPr>
            <xdr:cNvSpPr txBox="1"/>
          </xdr:nvSpPr>
          <xdr:spPr>
            <a:xfrm>
              <a:off x="10824884" y="14668500"/>
              <a:ext cx="4415116"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𝑠𝑦</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𝑠𝑦</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240𝜅)</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 ]</a:t>
              </a:r>
              <a:r>
                <a:rPr lang="fr-CA" sz="1100"/>
                <a:t> =</a:t>
              </a:r>
              <a:r>
                <a:rPr lang="fr-FR" sz="1100" i="0">
                  <a:solidFill>
                    <a:schemeClr val="dk1"/>
                  </a:solidFill>
                  <a:effectLst/>
                  <a:latin typeface="+mn-lt"/>
                  <a:ea typeface="+mn-ea"/>
                  <a:cs typeface="+mn-cs"/>
                </a:rPr>
                <a:t>57</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57</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240∙6,895</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 ]=75,55 𝑀𝑃𝑎</a:t>
              </a:r>
              <a:r>
                <a:rPr lang="fr-FR" sz="1100">
                  <a:solidFill>
                    <a:schemeClr val="dk1"/>
                  </a:solidFill>
                  <a:effectLst/>
                  <a:latin typeface="+mn-lt"/>
                  <a:ea typeface="+mn-ea"/>
                  <a:cs typeface="+mn-cs"/>
                </a:rPr>
                <a:t>   </a:t>
              </a:r>
              <a:endParaRPr lang="fr-CA" sz="1100"/>
            </a:p>
          </xdr:txBody>
        </xdr:sp>
      </mc:Fallback>
    </mc:AlternateContent>
    <xdr:clientData/>
  </xdr:oneCellAnchor>
  <xdr:oneCellAnchor>
    <xdr:from>
      <xdr:col>11</xdr:col>
      <xdr:colOff>0</xdr:colOff>
      <xdr:row>74</xdr:row>
      <xdr:rowOff>0</xdr:rowOff>
    </xdr:from>
    <xdr:ext cx="4415118" cy="605118"/>
    <mc:AlternateContent xmlns:mc="http://schemas.openxmlformats.org/markup-compatibility/2006" xmlns:a14="http://schemas.microsoft.com/office/drawing/2010/main">
      <mc:Choice Requires="a14">
        <xdr:sp macro="" textlink="">
          <xdr:nvSpPr>
            <xdr:cNvPr id="47" name="ZoneTexte 46">
              <a:extLst>
                <a:ext uri="{FF2B5EF4-FFF2-40B4-BE49-F238E27FC236}">
                  <a16:creationId xmlns:a16="http://schemas.microsoft.com/office/drawing/2014/main" id="{F7225C8B-AF81-45BF-8E6D-E9594D98AC3B}"/>
                </a:ext>
              </a:extLst>
            </xdr:cNvPr>
            <xdr:cNvSpPr txBox="1"/>
          </xdr:nvSpPr>
          <xdr:spPr>
            <a:xfrm>
              <a:off x="10824882" y="15273618"/>
              <a:ext cx="4415118"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𝐷</m:t>
                        </m:r>
                      </m:e>
                      <m:sub>
                        <m:r>
                          <a:rPr lang="fr-FR" sz="1100" i="1">
                            <a:solidFill>
                              <a:schemeClr val="dk1"/>
                            </a:solidFill>
                            <a:effectLst/>
                            <a:latin typeface="Cambria Math" panose="02040503050406030204" pitchFamily="18" charset="0"/>
                            <a:ea typeface="+mn-ea"/>
                            <a:cs typeface="+mn-cs"/>
                          </a:rPr>
                          <m:t>𝑠</m:t>
                        </m:r>
                      </m:sub>
                    </m:sSub>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𝑠</m:t>
                            </m:r>
                          </m:sub>
                        </m:sSub>
                      </m:num>
                      <m:den>
                        <m:r>
                          <a:rPr lang="fr-FR" sz="1100" i="1">
                            <a:solidFill>
                              <a:schemeClr val="dk1"/>
                            </a:solidFill>
                            <a:effectLst/>
                            <a:latin typeface="Cambria Math" panose="02040503050406030204" pitchFamily="18" charset="0"/>
                            <a:ea typeface="+mn-ea"/>
                            <a:cs typeface="+mn-cs"/>
                          </a:rPr>
                          <m:t>20</m:t>
                        </m:r>
                      </m:den>
                    </m:f>
                    <m:sSup>
                      <m:sSupPr>
                        <m:ctrlPr>
                          <a:rPr lang="fr-CA" sz="1100" i="1">
                            <a:solidFill>
                              <a:schemeClr val="dk1"/>
                            </a:solidFill>
                            <a:effectLst/>
                            <a:latin typeface="Cambria Math" panose="02040503050406030204" pitchFamily="18" charset="0"/>
                            <a:ea typeface="+mn-ea"/>
                            <a:cs typeface="+mn-cs"/>
                          </a:rPr>
                        </m:ctrlPr>
                      </m:sSupPr>
                      <m:e>
                        <m:d>
                          <m:dPr>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6∙</m:t>
                                    </m:r>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𝑠</m:t>
                                    </m:r>
                                  </m:sub>
                                </m:sSub>
                              </m:num>
                              <m:den>
                                <m:r>
                                  <a:rPr lang="fr-FR" sz="1100" i="1">
                                    <a:solidFill>
                                      <a:schemeClr val="dk1"/>
                                    </a:solidFill>
                                    <a:effectLst/>
                                    <a:latin typeface="Cambria Math" panose="02040503050406030204" pitchFamily="18" charset="0"/>
                                    <a:ea typeface="+mn-ea"/>
                                    <a:cs typeface="+mn-cs"/>
                                  </a:rPr>
                                  <m:t>𝐸</m:t>
                                </m:r>
                              </m:den>
                            </m:f>
                          </m:e>
                        </m:d>
                      </m:e>
                      <m:sup>
                        <m:f>
                          <m:fPr>
                            <m:type m:val="skw"/>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1</m:t>
                            </m:r>
                          </m:num>
                          <m:den>
                            <m:r>
                              <a:rPr lang="fr-FR" sz="1100" i="1">
                                <a:solidFill>
                                  <a:schemeClr val="dk1"/>
                                </a:solidFill>
                                <a:effectLst/>
                                <a:latin typeface="Cambria Math" panose="02040503050406030204" pitchFamily="18" charset="0"/>
                                <a:ea typeface="+mn-ea"/>
                                <a:cs typeface="+mn-cs"/>
                              </a:rPr>
                              <m:t>2</m:t>
                            </m:r>
                          </m:den>
                        </m:f>
                      </m:sup>
                    </m:sSup>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75,55</m:t>
                        </m:r>
                      </m:num>
                      <m:den>
                        <m:r>
                          <a:rPr lang="fr-FR" sz="1100" i="1">
                            <a:solidFill>
                              <a:schemeClr val="dk1"/>
                            </a:solidFill>
                            <a:effectLst/>
                            <a:latin typeface="Cambria Math" panose="02040503050406030204" pitchFamily="18" charset="0"/>
                            <a:ea typeface="+mn-ea"/>
                            <a:cs typeface="+mn-cs"/>
                          </a:rPr>
                          <m:t>20</m:t>
                        </m:r>
                      </m:den>
                    </m:f>
                    <m:sSup>
                      <m:sSupPr>
                        <m:ctrlPr>
                          <a:rPr lang="fr-CA" sz="1100" i="1">
                            <a:solidFill>
                              <a:schemeClr val="dk1"/>
                            </a:solidFill>
                            <a:effectLst/>
                            <a:latin typeface="Cambria Math" panose="02040503050406030204" pitchFamily="18" charset="0"/>
                            <a:ea typeface="+mn-ea"/>
                            <a:cs typeface="+mn-cs"/>
                          </a:rPr>
                        </m:ctrlPr>
                      </m:sSupPr>
                      <m:e>
                        <m:d>
                          <m:dPr>
                            <m:ctrlPr>
                              <a:rPr lang="fr-CA" sz="1100" i="1">
                                <a:solidFill>
                                  <a:schemeClr val="dk1"/>
                                </a:solidFill>
                                <a:effectLst/>
                                <a:latin typeface="Cambria Math" panose="02040503050406030204" pitchFamily="18" charset="0"/>
                                <a:ea typeface="+mn-ea"/>
                                <a:cs typeface="+mn-cs"/>
                              </a:rPr>
                            </m:ctrlPr>
                          </m:dPr>
                          <m:e>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6∙75,55</m:t>
                                </m:r>
                              </m:num>
                              <m:den>
                                <m:r>
                                  <a:rPr lang="fr-FR" sz="1100" i="1">
                                    <a:solidFill>
                                      <a:schemeClr val="dk1"/>
                                    </a:solidFill>
                                    <a:effectLst/>
                                    <a:latin typeface="Cambria Math" panose="02040503050406030204" pitchFamily="18" charset="0"/>
                                    <a:ea typeface="+mn-ea"/>
                                    <a:cs typeface="+mn-cs"/>
                                  </a:rPr>
                                  <m:t>70000</m:t>
                                </m:r>
                              </m:den>
                            </m:f>
                          </m:e>
                        </m:d>
                      </m:e>
                      <m:sup>
                        <m:f>
                          <m:fPr>
                            <m:type m:val="skw"/>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1</m:t>
                            </m:r>
                          </m:num>
                          <m:den>
                            <m:r>
                              <a:rPr lang="fr-FR" sz="1100" i="1">
                                <a:solidFill>
                                  <a:schemeClr val="dk1"/>
                                </a:solidFill>
                                <a:effectLst/>
                                <a:latin typeface="Cambria Math" panose="02040503050406030204" pitchFamily="18" charset="0"/>
                                <a:ea typeface="+mn-ea"/>
                                <a:cs typeface="+mn-cs"/>
                              </a:rPr>
                              <m:t>2</m:t>
                            </m:r>
                          </m:den>
                        </m:f>
                      </m:sup>
                    </m:sSup>
                    <m:r>
                      <a:rPr lang="fr-FR" sz="1100" i="1">
                        <a:solidFill>
                          <a:schemeClr val="dk1"/>
                        </a:solidFill>
                        <a:effectLst/>
                        <a:latin typeface="Cambria Math" panose="02040503050406030204" pitchFamily="18" charset="0"/>
                        <a:ea typeface="+mn-ea"/>
                        <a:cs typeface="+mn-cs"/>
                      </a:rPr>
                      <m:t>=0,30</m:t>
                    </m:r>
                  </m:oMath>
                </m:oMathPara>
              </a14:m>
              <a:endParaRPr lang="fr-CA" sz="1100"/>
            </a:p>
          </xdr:txBody>
        </xdr:sp>
      </mc:Choice>
      <mc:Fallback xmlns="">
        <xdr:sp macro="" textlink="">
          <xdr:nvSpPr>
            <xdr:cNvPr id="47" name="ZoneTexte 46">
              <a:extLst>
                <a:ext uri="{FF2B5EF4-FFF2-40B4-BE49-F238E27FC236}">
                  <a16:creationId xmlns:a16="http://schemas.microsoft.com/office/drawing/2014/main" id="{F7225C8B-AF81-45BF-8E6D-E9594D98AC3B}"/>
                </a:ext>
              </a:extLst>
            </xdr:cNvPr>
            <xdr:cNvSpPr txBox="1"/>
          </xdr:nvSpPr>
          <xdr:spPr>
            <a:xfrm>
              <a:off x="10824882" y="15273618"/>
              <a:ext cx="4415118" cy="60511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𝐷</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20</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6∙𝐵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𝐸)</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=75,55</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20</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6∙75,55</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70000)</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=0,30</a:t>
              </a:r>
              <a:endParaRPr lang="fr-CA" sz="1100"/>
            </a:p>
          </xdr:txBody>
        </xdr:sp>
      </mc:Fallback>
    </mc:AlternateContent>
    <xdr:clientData/>
  </xdr:oneCellAnchor>
  <xdr:oneCellAnchor>
    <xdr:from>
      <xdr:col>11</xdr:col>
      <xdr:colOff>0</xdr:colOff>
      <xdr:row>77</xdr:row>
      <xdr:rowOff>0</xdr:rowOff>
    </xdr:from>
    <xdr:ext cx="4415118" cy="403412"/>
    <mc:AlternateContent xmlns:mc="http://schemas.openxmlformats.org/markup-compatibility/2006" xmlns:a14="http://schemas.microsoft.com/office/drawing/2010/main">
      <mc:Choice Requires="a14">
        <xdr:sp macro="" textlink="">
          <xdr:nvSpPr>
            <xdr:cNvPr id="48" name="ZoneTexte 47">
              <a:extLst>
                <a:ext uri="{FF2B5EF4-FFF2-40B4-BE49-F238E27FC236}">
                  <a16:creationId xmlns:a16="http://schemas.microsoft.com/office/drawing/2014/main" id="{7013F667-E556-466F-A582-EF627A7C43AF}"/>
                </a:ext>
              </a:extLst>
            </xdr:cNvPr>
            <xdr:cNvSpPr txBox="1"/>
          </xdr:nvSpPr>
          <xdr:spPr>
            <a:xfrm>
              <a:off x="10824882" y="15878735"/>
              <a:ext cx="4415118" cy="40341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𝑠</m:t>
                        </m:r>
                      </m:sub>
                    </m:sSub>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2∙</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𝐵</m:t>
                            </m:r>
                          </m:e>
                          <m:sub>
                            <m:r>
                              <a:rPr lang="fr-FR" sz="1100" i="1">
                                <a:solidFill>
                                  <a:schemeClr val="dk1"/>
                                </a:solidFill>
                                <a:effectLst/>
                                <a:latin typeface="Cambria Math" panose="02040503050406030204" pitchFamily="18" charset="0"/>
                                <a:ea typeface="+mn-ea"/>
                                <a:cs typeface="+mn-cs"/>
                              </a:rPr>
                              <m:t>𝑠</m:t>
                            </m:r>
                          </m:sub>
                        </m:sSub>
                      </m:num>
                      <m:den>
                        <m:r>
                          <a:rPr lang="fr-FR" sz="1100" i="1">
                            <a:solidFill>
                              <a:schemeClr val="dk1"/>
                            </a:solidFill>
                            <a:effectLst/>
                            <a:latin typeface="Cambria Math" panose="02040503050406030204" pitchFamily="18" charset="0"/>
                            <a:ea typeface="+mn-ea"/>
                            <a:cs typeface="+mn-cs"/>
                          </a:rPr>
                          <m:t>3∙</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𝐷</m:t>
                            </m:r>
                          </m:e>
                          <m:sub>
                            <m:r>
                              <a:rPr lang="fr-FR" sz="1100" i="1">
                                <a:solidFill>
                                  <a:schemeClr val="dk1"/>
                                </a:solidFill>
                                <a:effectLst/>
                                <a:latin typeface="Cambria Math" panose="02040503050406030204" pitchFamily="18" charset="0"/>
                                <a:ea typeface="+mn-ea"/>
                                <a:cs typeface="+mn-cs"/>
                              </a:rPr>
                              <m:t>𝑠</m:t>
                            </m:r>
                          </m:sub>
                        </m:sSub>
                      </m:den>
                    </m:f>
                    <m:r>
                      <m:rPr>
                        <m:nor/>
                      </m:rPr>
                      <a:rPr lang="fr-FR" sz="1100">
                        <a:solidFill>
                          <a:schemeClr val="dk1"/>
                        </a:solidFill>
                        <a:effectLst/>
                        <a:latin typeface="+mn-lt"/>
                        <a:ea typeface="+mn-ea"/>
                        <a:cs typeface="+mn-cs"/>
                      </a:rPr>
                      <m:t>  </m:t>
                    </m:r>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2∙75,55</m:t>
                        </m:r>
                      </m:num>
                      <m:den>
                        <m:r>
                          <a:rPr lang="fr-FR" sz="1100" i="1">
                            <a:solidFill>
                              <a:schemeClr val="dk1"/>
                            </a:solidFill>
                            <a:effectLst/>
                            <a:latin typeface="Cambria Math" panose="02040503050406030204" pitchFamily="18" charset="0"/>
                            <a:ea typeface="+mn-ea"/>
                            <a:cs typeface="+mn-cs"/>
                          </a:rPr>
                          <m:t>3∙0,30</m:t>
                        </m:r>
                      </m:den>
                    </m:f>
                    <m:r>
                      <a:rPr lang="fr-FR" sz="1100" i="1">
                        <a:solidFill>
                          <a:schemeClr val="dk1"/>
                        </a:solidFill>
                        <a:effectLst/>
                        <a:latin typeface="Cambria Math" panose="02040503050406030204" pitchFamily="18" charset="0"/>
                        <a:ea typeface="+mn-ea"/>
                        <a:cs typeface="+mn-cs"/>
                      </a:rPr>
                      <m:t>=165,7</m:t>
                    </m:r>
                  </m:oMath>
                </m:oMathPara>
              </a14:m>
              <a:endParaRPr lang="fr-CA" sz="1100"/>
            </a:p>
          </xdr:txBody>
        </xdr:sp>
      </mc:Choice>
      <mc:Fallback xmlns="">
        <xdr:sp macro="" textlink="">
          <xdr:nvSpPr>
            <xdr:cNvPr id="48" name="ZoneTexte 47">
              <a:extLst>
                <a:ext uri="{FF2B5EF4-FFF2-40B4-BE49-F238E27FC236}">
                  <a16:creationId xmlns:a16="http://schemas.microsoft.com/office/drawing/2014/main" id="{7013F667-E556-466F-A582-EF627A7C43AF}"/>
                </a:ext>
              </a:extLst>
            </xdr:cNvPr>
            <xdr:cNvSpPr txBox="1"/>
          </xdr:nvSpPr>
          <xdr:spPr>
            <a:xfrm>
              <a:off x="10824882" y="15878735"/>
              <a:ext cx="4415118" cy="40341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𝐶</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2∙𝐵</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3∙𝐷</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 </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 </a:t>
              </a:r>
              <a:r>
                <a:rPr lang="fr-FR" sz="1100" i="0">
                  <a:solidFill>
                    <a:schemeClr val="dk1"/>
                  </a:solidFill>
                  <a:effectLst/>
                  <a:latin typeface="Cambria Math" panose="02040503050406030204" pitchFamily="18" charset="0"/>
                  <a:ea typeface="+mn-ea"/>
                  <a:cs typeface="+mn-cs"/>
                </a:rPr>
                <a:t>"  </a:t>
              </a:r>
              <a:r>
                <a:rPr lang="fr-FR" sz="1100" i="0">
                  <a:solidFill>
                    <a:schemeClr val="dk1"/>
                  </a:solidFill>
                  <a:effectLst/>
                  <a:latin typeface="+mn-lt"/>
                  <a:ea typeface="+mn-ea"/>
                  <a:cs typeface="+mn-cs"/>
                </a:rPr>
                <a:t>"=</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2∙75,55</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3∙0,30</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=165,7</a:t>
              </a:r>
              <a:endParaRPr lang="fr-CA" sz="1100"/>
            </a:p>
          </xdr:txBody>
        </xdr:sp>
      </mc:Fallback>
    </mc:AlternateContent>
    <xdr:clientData/>
  </xdr:oneCellAnchor>
  <xdr:oneCellAnchor>
    <xdr:from>
      <xdr:col>7</xdr:col>
      <xdr:colOff>0</xdr:colOff>
      <xdr:row>61</xdr:row>
      <xdr:rowOff>0</xdr:rowOff>
    </xdr:from>
    <xdr:ext cx="2608380" cy="203467"/>
    <mc:AlternateContent xmlns:mc="http://schemas.openxmlformats.org/markup-compatibility/2006" xmlns:a14="http://schemas.microsoft.com/office/drawing/2010/main">
      <mc:Choice Requires="a14">
        <xdr:sp macro="" textlink="">
          <xdr:nvSpPr>
            <xdr:cNvPr id="50" name="ZoneTexte 49">
              <a:extLst>
                <a:ext uri="{FF2B5EF4-FFF2-40B4-BE49-F238E27FC236}">
                  <a16:creationId xmlns:a16="http://schemas.microsoft.com/office/drawing/2014/main" id="{A4A10F5A-814B-4FCF-92C3-5DFF7B42A5C5}"/>
                </a:ext>
              </a:extLst>
            </xdr:cNvPr>
            <xdr:cNvSpPr txBox="1"/>
          </xdr:nvSpPr>
          <xdr:spPr>
            <a:xfrm>
              <a:off x="5524500" y="12790714"/>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m:t>
                        </m:r>
                        <m:r>
                          <a:rPr lang="fr-CA" sz="1100" b="0" i="1">
                            <a:solidFill>
                              <a:schemeClr val="dk1"/>
                            </a:solidFill>
                            <a:effectLst/>
                            <a:latin typeface="Cambria Math" panose="02040503050406030204" pitchFamily="18" charset="0"/>
                            <a:ea typeface="+mn-ea"/>
                            <a:cs typeface="+mn-cs"/>
                          </a:rPr>
                          <m:t>𝑢</m:t>
                        </m:r>
                      </m:sub>
                    </m:sSub>
                    <m:r>
                      <a:rPr lang="fr-FR" sz="1100" i="1">
                        <a:solidFill>
                          <a:schemeClr val="dk1"/>
                        </a:solidFill>
                        <a:effectLst/>
                        <a:latin typeface="Cambria Math" panose="02040503050406030204" pitchFamily="18" charset="0"/>
                        <a:ea typeface="+mn-ea"/>
                        <a:cs typeface="+mn-cs"/>
                      </a:rPr>
                      <m:t>=0,6∙</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𝑓</m:t>
                        </m:r>
                        <m:r>
                          <a:rPr lang="fr-CA" sz="1100" b="0" i="1">
                            <a:solidFill>
                              <a:schemeClr val="dk1"/>
                            </a:solidFill>
                            <a:effectLst/>
                            <a:latin typeface="Cambria Math" panose="02040503050406030204" pitchFamily="18" charset="0"/>
                            <a:ea typeface="+mn-ea"/>
                            <a:cs typeface="+mn-cs"/>
                          </a:rPr>
                          <m:t>𝑢</m:t>
                        </m:r>
                      </m:sub>
                    </m:sSub>
                  </m:oMath>
                </m:oMathPara>
              </a14:m>
              <a:endParaRPr lang="fr-CA" sz="1100">
                <a:solidFill>
                  <a:schemeClr val="dk1"/>
                </a:solidFill>
                <a:effectLst/>
                <a:latin typeface="+mn-lt"/>
                <a:ea typeface="+mn-ea"/>
                <a:cs typeface="+mn-cs"/>
              </a:endParaRPr>
            </a:p>
            <a:p>
              <a:pPr algn="ctr"/>
              <a:endParaRPr lang="fr-CA" sz="1100"/>
            </a:p>
          </xdr:txBody>
        </xdr:sp>
      </mc:Choice>
      <mc:Fallback xmlns="">
        <xdr:sp macro="" textlink="">
          <xdr:nvSpPr>
            <xdr:cNvPr id="50" name="ZoneTexte 49">
              <a:extLst>
                <a:ext uri="{FF2B5EF4-FFF2-40B4-BE49-F238E27FC236}">
                  <a16:creationId xmlns:a16="http://schemas.microsoft.com/office/drawing/2014/main" id="{A4A10F5A-814B-4FCF-92C3-5DFF7B42A5C5}"/>
                </a:ext>
              </a:extLst>
            </xdr:cNvPr>
            <xdr:cNvSpPr txBox="1"/>
          </xdr:nvSpPr>
          <xdr:spPr>
            <a:xfrm>
              <a:off x="5524500" y="12790714"/>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b="0" i="0">
                  <a:solidFill>
                    <a:schemeClr val="dk1"/>
                  </a:solidFill>
                  <a:effectLst/>
                  <a:latin typeface="Cambria Math" panose="02040503050406030204" pitchFamily="18" charset="0"/>
                  <a:ea typeface="+mn-ea"/>
                  <a:cs typeface="+mn-cs"/>
                </a:rPr>
                <a:t>𝑢</a:t>
              </a:r>
              <a:r>
                <a:rPr lang="fr-FR" sz="1100" i="0">
                  <a:solidFill>
                    <a:schemeClr val="dk1"/>
                  </a:solidFill>
                  <a:effectLst/>
                  <a:latin typeface="+mn-lt"/>
                  <a:ea typeface="+mn-ea"/>
                  <a:cs typeface="+mn-cs"/>
                </a:rPr>
                <a:t>=0,6∙𝐹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b="0" i="0">
                  <a:solidFill>
                    <a:schemeClr val="dk1"/>
                  </a:solidFill>
                  <a:effectLst/>
                  <a:latin typeface="Cambria Math" panose="02040503050406030204" pitchFamily="18" charset="0"/>
                  <a:ea typeface="+mn-ea"/>
                  <a:cs typeface="+mn-cs"/>
                </a:rPr>
                <a:t>𝑢</a:t>
              </a:r>
              <a:endParaRPr lang="fr-CA" sz="1100">
                <a:solidFill>
                  <a:schemeClr val="dk1"/>
                </a:solidFill>
                <a:effectLst/>
                <a:latin typeface="+mn-lt"/>
                <a:ea typeface="+mn-ea"/>
                <a:cs typeface="+mn-cs"/>
              </a:endParaRPr>
            </a:p>
            <a:p>
              <a:pPr algn="ctr"/>
              <a:endParaRPr lang="fr-CA" sz="1100"/>
            </a:p>
          </xdr:txBody>
        </xdr:sp>
      </mc:Fallback>
    </mc:AlternateContent>
    <xdr:clientData/>
  </xdr:oneCellAnchor>
  <xdr:oneCellAnchor>
    <xdr:from>
      <xdr:col>6</xdr:col>
      <xdr:colOff>243168</xdr:colOff>
      <xdr:row>63</xdr:row>
      <xdr:rowOff>0</xdr:rowOff>
    </xdr:from>
    <xdr:ext cx="2614332" cy="198782"/>
    <mc:AlternateContent xmlns:mc="http://schemas.openxmlformats.org/markup-compatibility/2006" xmlns:a14="http://schemas.microsoft.com/office/drawing/2010/main">
      <mc:Choice Requires="a14">
        <xdr:sp macro="" textlink="">
          <xdr:nvSpPr>
            <xdr:cNvPr id="51" name="ZoneTexte 50">
              <a:extLst>
                <a:ext uri="{FF2B5EF4-FFF2-40B4-BE49-F238E27FC236}">
                  <a16:creationId xmlns:a16="http://schemas.microsoft.com/office/drawing/2014/main" id="{EFD5C705-3793-4961-85DE-A87850EB07E8}"/>
                </a:ext>
              </a:extLst>
            </xdr:cNvPr>
            <xdr:cNvSpPr txBox="1"/>
          </xdr:nvSpPr>
          <xdr:spPr>
            <a:xfrm>
              <a:off x="5527472" y="12920870"/>
              <a:ext cx="2614332" cy="19878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𝑛</m:t>
                        </m:r>
                      </m:sub>
                    </m:sSub>
                    <m:r>
                      <a:rPr lang="en-US"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𝑤𝑧</m:t>
                        </m:r>
                      </m:sub>
                    </m:sSub>
                  </m:oMath>
                </m:oMathPara>
              </a14:m>
              <a:endParaRPr lang="fr-CA" sz="1100">
                <a:solidFill>
                  <a:schemeClr val="dk1"/>
                </a:solidFill>
                <a:effectLst/>
                <a:latin typeface="+mn-lt"/>
                <a:ea typeface="+mn-ea"/>
                <a:cs typeface="+mn-cs"/>
              </a:endParaRPr>
            </a:p>
            <a:p>
              <a:pPr algn="ctr"/>
              <a:endParaRPr lang="fr-CA" sz="1100"/>
            </a:p>
          </xdr:txBody>
        </xdr:sp>
      </mc:Choice>
      <mc:Fallback xmlns="">
        <xdr:sp macro="" textlink="">
          <xdr:nvSpPr>
            <xdr:cNvPr id="51" name="ZoneTexte 50">
              <a:extLst>
                <a:ext uri="{FF2B5EF4-FFF2-40B4-BE49-F238E27FC236}">
                  <a16:creationId xmlns:a16="http://schemas.microsoft.com/office/drawing/2014/main" id="{EFD5C705-3793-4961-85DE-A87850EB07E8}"/>
                </a:ext>
              </a:extLst>
            </xdr:cNvPr>
            <xdr:cNvSpPr txBox="1"/>
          </xdr:nvSpPr>
          <xdr:spPr>
            <a:xfrm>
              <a:off x="5527472" y="12920870"/>
              <a:ext cx="2614332" cy="198782"/>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𝑛</a:t>
              </a:r>
              <a:r>
                <a:rPr lang="en-US" sz="1100" i="0">
                  <a:solidFill>
                    <a:schemeClr val="dk1"/>
                  </a:solidFill>
                  <a:effectLst/>
                  <a:latin typeface="+mn-lt"/>
                  <a:ea typeface="+mn-ea"/>
                  <a:cs typeface="+mn-cs"/>
                </a:rPr>
                <a:t>=</a:t>
              </a:r>
              <a:r>
                <a:rPr lang="fr-FR" sz="1100" i="0">
                  <a:solidFill>
                    <a:schemeClr val="dk1"/>
                  </a:solidFill>
                  <a:effectLst/>
                  <a:latin typeface="+mn-lt"/>
                  <a:ea typeface="+mn-ea"/>
                  <a:cs typeface="+mn-cs"/>
                </a:rPr>
                <a:t>𝐴</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𝑤𝑧</a:t>
              </a:r>
              <a:endParaRPr lang="fr-CA" sz="1100">
                <a:solidFill>
                  <a:schemeClr val="dk1"/>
                </a:solidFill>
                <a:effectLst/>
                <a:latin typeface="+mn-lt"/>
                <a:ea typeface="+mn-ea"/>
                <a:cs typeface="+mn-cs"/>
              </a:endParaRPr>
            </a:p>
            <a:p>
              <a:pPr algn="ctr"/>
              <a:endParaRPr lang="fr-CA" sz="1100"/>
            </a:p>
          </xdr:txBody>
        </xdr:sp>
      </mc:Fallback>
    </mc:AlternateContent>
    <xdr:clientData/>
  </xdr:oneCellAnchor>
  <xdr:oneCellAnchor>
    <xdr:from>
      <xdr:col>7</xdr:col>
      <xdr:colOff>0</xdr:colOff>
      <xdr:row>81</xdr:row>
      <xdr:rowOff>0</xdr:rowOff>
    </xdr:from>
    <xdr:ext cx="2608380" cy="203467"/>
    <mc:AlternateContent xmlns:mc="http://schemas.openxmlformats.org/markup-compatibility/2006" xmlns:a14="http://schemas.microsoft.com/office/drawing/2010/main">
      <mc:Choice Requires="a14">
        <xdr:sp macro="" textlink="">
          <xdr:nvSpPr>
            <xdr:cNvPr id="52" name="ZoneTexte 51">
              <a:extLst>
                <a:ext uri="{FF2B5EF4-FFF2-40B4-BE49-F238E27FC236}">
                  <a16:creationId xmlns:a16="http://schemas.microsoft.com/office/drawing/2014/main" id="{2B43C4B1-1F82-41AD-A530-0AA40D3A8CC1}"/>
                </a:ext>
              </a:extLst>
            </xdr:cNvPr>
            <xdr:cNvSpPr txBox="1"/>
          </xdr:nvSpPr>
          <xdr:spPr>
            <a:xfrm>
              <a:off x="5524500" y="16872857"/>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𝑠</m:t>
                        </m:r>
                        <m:r>
                          <a:rPr lang="fr-CA" sz="1100" b="0" i="1">
                            <a:solidFill>
                              <a:schemeClr val="dk1"/>
                            </a:solidFill>
                            <a:effectLst/>
                            <a:latin typeface="Cambria Math" panose="02040503050406030204" pitchFamily="18" charset="0"/>
                            <a:ea typeface="+mn-ea"/>
                            <a:cs typeface="+mn-cs"/>
                          </a:rPr>
                          <m:t>𝑢𝑦</m:t>
                        </m:r>
                      </m:sub>
                    </m:sSub>
                    <m:r>
                      <a:rPr lang="fr-FR" sz="1100" i="1">
                        <a:solidFill>
                          <a:schemeClr val="dk1"/>
                        </a:solidFill>
                        <a:effectLst/>
                        <a:latin typeface="Cambria Math" panose="02040503050406030204" pitchFamily="18" charset="0"/>
                        <a:ea typeface="+mn-ea"/>
                        <a:cs typeface="+mn-cs"/>
                      </a:rPr>
                      <m:t>=0,6∙</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𝑓</m:t>
                        </m:r>
                        <m:r>
                          <a:rPr lang="fr-CA" sz="1100" b="0" i="1">
                            <a:solidFill>
                              <a:schemeClr val="dk1"/>
                            </a:solidFill>
                            <a:effectLst/>
                            <a:latin typeface="Cambria Math" panose="02040503050406030204" pitchFamily="18" charset="0"/>
                            <a:ea typeface="+mn-ea"/>
                            <a:cs typeface="+mn-cs"/>
                          </a:rPr>
                          <m:t>𝑤𝑦</m:t>
                        </m:r>
                      </m:sub>
                    </m:sSub>
                  </m:oMath>
                </m:oMathPara>
              </a14:m>
              <a:endParaRPr lang="fr-CA" sz="1100">
                <a:solidFill>
                  <a:schemeClr val="dk1"/>
                </a:solidFill>
                <a:effectLst/>
                <a:latin typeface="+mn-lt"/>
                <a:ea typeface="+mn-ea"/>
                <a:cs typeface="+mn-cs"/>
              </a:endParaRPr>
            </a:p>
            <a:p>
              <a:pPr algn="ctr"/>
              <a:endParaRPr lang="fr-CA" sz="1100"/>
            </a:p>
          </xdr:txBody>
        </xdr:sp>
      </mc:Choice>
      <mc:Fallback xmlns="">
        <xdr:sp macro="" textlink="">
          <xdr:nvSpPr>
            <xdr:cNvPr id="52" name="ZoneTexte 51">
              <a:extLst>
                <a:ext uri="{FF2B5EF4-FFF2-40B4-BE49-F238E27FC236}">
                  <a16:creationId xmlns:a16="http://schemas.microsoft.com/office/drawing/2014/main" id="{2B43C4B1-1F82-41AD-A530-0AA40D3A8CC1}"/>
                </a:ext>
              </a:extLst>
            </xdr:cNvPr>
            <xdr:cNvSpPr txBox="1"/>
          </xdr:nvSpPr>
          <xdr:spPr>
            <a:xfrm>
              <a:off x="5524500" y="16872857"/>
              <a:ext cx="2608380" cy="203467"/>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𝑠</a:t>
              </a:r>
              <a:r>
                <a:rPr lang="fr-CA" sz="1100" b="0" i="0">
                  <a:solidFill>
                    <a:schemeClr val="dk1"/>
                  </a:solidFill>
                  <a:effectLst/>
                  <a:latin typeface="Cambria Math" panose="02040503050406030204" pitchFamily="18" charset="0"/>
                  <a:ea typeface="+mn-ea"/>
                  <a:cs typeface="+mn-cs"/>
                </a:rPr>
                <a:t>𝑢𝑦</a:t>
              </a:r>
              <a:r>
                <a:rPr lang="fr-FR" sz="1100" i="0">
                  <a:solidFill>
                    <a:schemeClr val="dk1"/>
                  </a:solidFill>
                  <a:effectLst/>
                  <a:latin typeface="+mn-lt"/>
                  <a:ea typeface="+mn-ea"/>
                  <a:cs typeface="+mn-cs"/>
                </a:rPr>
                <a:t>=0,6∙𝐹</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b="0" i="0">
                  <a:solidFill>
                    <a:schemeClr val="dk1"/>
                  </a:solidFill>
                  <a:effectLst/>
                  <a:latin typeface="Cambria Math" panose="02040503050406030204" pitchFamily="18" charset="0"/>
                  <a:ea typeface="+mn-ea"/>
                  <a:cs typeface="+mn-cs"/>
                </a:rPr>
                <a:t>𝑤𝑦</a:t>
              </a:r>
              <a:endParaRPr lang="fr-CA" sz="1100">
                <a:solidFill>
                  <a:schemeClr val="dk1"/>
                </a:solidFill>
                <a:effectLst/>
                <a:latin typeface="+mn-lt"/>
                <a:ea typeface="+mn-ea"/>
                <a:cs typeface="+mn-cs"/>
              </a:endParaRPr>
            </a:p>
            <a:p>
              <a:pPr algn="ctr"/>
              <a:endParaRPr lang="fr-CA" sz="1100"/>
            </a:p>
          </xdr:txBody>
        </xdr:sp>
      </mc:Fallback>
    </mc:AlternateContent>
    <xdr:clientData/>
  </xdr:oneCellAnchor>
  <xdr:twoCellAnchor editAs="oneCell">
    <xdr:from>
      <xdr:col>2</xdr:col>
      <xdr:colOff>2701636</xdr:colOff>
      <xdr:row>3</xdr:row>
      <xdr:rowOff>0</xdr:rowOff>
    </xdr:from>
    <xdr:to>
      <xdr:col>3</xdr:col>
      <xdr:colOff>2251362</xdr:colOff>
      <xdr:row>19</xdr:row>
      <xdr:rowOff>186170</xdr:rowOff>
    </xdr:to>
    <xdr:pic>
      <xdr:nvPicPr>
        <xdr:cNvPr id="34" name="Image 33">
          <a:extLst>
            <a:ext uri="{FF2B5EF4-FFF2-40B4-BE49-F238E27FC236}">
              <a16:creationId xmlns:a16="http://schemas.microsoft.com/office/drawing/2014/main" id="{168B26DE-A20F-4370-A703-86CDE62E4CE0}"/>
            </a:ext>
          </a:extLst>
        </xdr:cNvPr>
        <xdr:cNvPicPr/>
      </xdr:nvPicPr>
      <xdr:blipFill>
        <a:blip xmlns:r="http://schemas.openxmlformats.org/officeDocument/2006/relationships" r:embed="rId2"/>
        <a:stretch>
          <a:fillRect/>
        </a:stretch>
      </xdr:blipFill>
      <xdr:spPr>
        <a:xfrm>
          <a:off x="2926772" y="640773"/>
          <a:ext cx="4727863" cy="3545897"/>
        </a:xfrm>
        <a:prstGeom prst="rect">
          <a:avLst/>
        </a:prstGeom>
        <a:ln>
          <a:solidFill>
            <a:schemeClr val="bg1">
              <a:lumMod val="50000"/>
            </a:schemeClr>
          </a:solidFill>
        </a:ln>
      </xdr:spPr>
    </xdr:pic>
    <xdr:clientData/>
  </xdr:twoCellAnchor>
  <xdr:oneCellAnchor>
    <xdr:from>
      <xdr:col>10</xdr:col>
      <xdr:colOff>0</xdr:colOff>
      <xdr:row>20</xdr:row>
      <xdr:rowOff>0</xdr:rowOff>
    </xdr:from>
    <xdr:ext cx="1564891" cy="197668"/>
    <mc:AlternateContent xmlns:mc="http://schemas.openxmlformats.org/markup-compatibility/2006" xmlns:a14="http://schemas.microsoft.com/office/drawing/2010/main">
      <mc:Choice Requires="a14">
        <xdr:sp macro="" textlink="">
          <xdr:nvSpPr>
            <xdr:cNvPr id="36" name="ZoneTexte 35">
              <a:extLst>
                <a:ext uri="{FF2B5EF4-FFF2-40B4-BE49-F238E27FC236}">
                  <a16:creationId xmlns:a16="http://schemas.microsoft.com/office/drawing/2014/main" id="{0FD5F4C1-6A15-4745-B5E7-19CB457AB706}"/>
                </a:ext>
              </a:extLst>
            </xdr:cNvPr>
            <xdr:cNvSpPr txBox="1"/>
          </xdr:nvSpPr>
          <xdr:spPr>
            <a:xfrm>
              <a:off x="15131143" y="4163786"/>
              <a:ext cx="1564891" cy="19766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r>
                      <a:rPr lang="fr-CA"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𝑃</m:t>
                        </m:r>
                      </m:e>
                      <m:sub>
                        <m:r>
                          <a:rPr lang="fr-FR" sz="1100" i="1">
                            <a:solidFill>
                              <a:schemeClr val="dk1"/>
                            </a:solidFill>
                            <a:effectLst/>
                            <a:latin typeface="Cambria Math" panose="02040503050406030204" pitchFamily="18" charset="0"/>
                            <a:ea typeface="+mn-ea"/>
                            <a:cs typeface="+mn-cs"/>
                          </a:rPr>
                          <m:t>𝑓</m:t>
                        </m:r>
                      </m:sub>
                    </m:sSub>
                    <m:r>
                      <a:rPr lang="fr-CA" sz="1100" i="1">
                        <a:solidFill>
                          <a:schemeClr val="dk1"/>
                        </a:solidFill>
                        <a:effectLst/>
                        <a:latin typeface="Cambria Math" panose="02040503050406030204" pitchFamily="18" charset="0"/>
                        <a:ea typeface="+mn-ea"/>
                        <a:cs typeface="+mn-cs"/>
                      </a:rPr>
                      <m:t>∙</m:t>
                    </m:r>
                    <m:r>
                      <a:rPr lang="en-US" sz="1100" i="1">
                        <a:solidFill>
                          <a:schemeClr val="dk1"/>
                        </a:solidFill>
                        <a:effectLst/>
                        <a:latin typeface="Cambria Math" panose="02040503050406030204" pitchFamily="18" charset="0"/>
                        <a:ea typeface="+mn-ea"/>
                        <a:cs typeface="+mn-cs"/>
                      </a:rPr>
                      <m:t>𝐿</m:t>
                    </m:r>
                  </m:oMath>
                </m:oMathPara>
              </a14:m>
              <a:endParaRPr lang="fr-CA" sz="1100"/>
            </a:p>
          </xdr:txBody>
        </xdr:sp>
      </mc:Choice>
      <mc:Fallback xmlns="">
        <xdr:sp macro="" textlink="">
          <xdr:nvSpPr>
            <xdr:cNvPr id="36" name="ZoneTexte 35">
              <a:extLst>
                <a:ext uri="{FF2B5EF4-FFF2-40B4-BE49-F238E27FC236}">
                  <a16:creationId xmlns:a16="http://schemas.microsoft.com/office/drawing/2014/main" id="{0FD5F4C1-6A15-4745-B5E7-19CB457AB706}"/>
                </a:ext>
              </a:extLst>
            </xdr:cNvPr>
            <xdr:cNvSpPr txBox="1"/>
          </xdr:nvSpPr>
          <xdr:spPr>
            <a:xfrm>
              <a:off x="15131143" y="4163786"/>
              <a:ext cx="1564891" cy="197668"/>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𝑀</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𝑃</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i="0">
                  <a:solidFill>
                    <a:schemeClr val="dk1"/>
                  </a:solidFill>
                  <a:effectLst/>
                  <a:latin typeface="+mn-lt"/>
                  <a:ea typeface="+mn-ea"/>
                  <a:cs typeface="+mn-cs"/>
                </a:rPr>
                <a:t>∙</a:t>
              </a:r>
              <a:r>
                <a:rPr lang="en-US" sz="1100" i="0">
                  <a:solidFill>
                    <a:schemeClr val="dk1"/>
                  </a:solidFill>
                  <a:effectLst/>
                  <a:latin typeface="+mn-lt"/>
                  <a:ea typeface="+mn-ea"/>
                  <a:cs typeface="+mn-cs"/>
                </a:rPr>
                <a:t>𝐿</a:t>
              </a:r>
              <a:endParaRPr lang="fr-CA" sz="110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12</xdr:col>
      <xdr:colOff>280147</xdr:colOff>
      <xdr:row>14</xdr:row>
      <xdr:rowOff>201705</xdr:rowOff>
    </xdr:from>
    <xdr:ext cx="1879728" cy="235325"/>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522C7948-9E54-498A-8B54-C0920E1040BB}"/>
                </a:ext>
              </a:extLst>
            </xdr:cNvPr>
            <xdr:cNvSpPr txBox="1"/>
          </xdr:nvSpPr>
          <xdr:spPr>
            <a:xfrm>
              <a:off x="16562294" y="2846293"/>
              <a:ext cx="1879728" cy="23532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𝑇</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r>
                <a:rPr lang="fr-CA" sz="1100"/>
                <a:t> </a:t>
              </a:r>
              <a14:m>
                <m:oMath xmlns:m="http://schemas.openxmlformats.org/officeDocument/2006/math">
                  <m:r>
                    <a:rPr lang="fr-CA" sz="1100" b="0" i="1">
                      <a:solidFill>
                        <a:schemeClr val="dk1"/>
                      </a:solidFill>
                      <a:effectLst/>
                      <a:latin typeface="Cambria Math" panose="02040503050406030204" pitchFamily="18" charset="0"/>
                      <a:ea typeface="+mn-ea"/>
                      <a:cs typeface="+mn-cs"/>
                    </a:rPr>
                    <m:t>+ </m:t>
                  </m:r>
                  <m:sSub>
                    <m:sSubPr>
                      <m:ctrlPr>
                        <a:rPr lang="fr-CA" sz="1100" b="0" i="1">
                          <a:solidFill>
                            <a:schemeClr val="dk1"/>
                          </a:solidFill>
                          <a:effectLst/>
                          <a:latin typeface="Cambria Math" panose="02040503050406030204" pitchFamily="18" charset="0"/>
                          <a:ea typeface="+mn-ea"/>
                          <a:cs typeface="+mn-cs"/>
                        </a:rPr>
                      </m:ctrlPr>
                    </m:sSubPr>
                    <m:e>
                      <m:r>
                        <a:rPr lang="fr-CA" sz="1100" b="0" i="1">
                          <a:solidFill>
                            <a:schemeClr val="dk1"/>
                          </a:solidFill>
                          <a:effectLst/>
                          <a:latin typeface="Cambria Math" panose="02040503050406030204" pitchFamily="18" charset="0"/>
                          <a:ea typeface="+mn-ea"/>
                          <a:cs typeface="+mn-cs"/>
                        </a:rPr>
                        <m:t>𝛼</m:t>
                      </m:r>
                    </m:e>
                    <m:sub>
                      <m:r>
                        <a:rPr lang="fr-CA" sz="1100" b="0" i="1">
                          <a:solidFill>
                            <a:schemeClr val="dk1"/>
                          </a:solidFill>
                          <a:effectLst/>
                          <a:latin typeface="Cambria Math" panose="02040503050406030204" pitchFamily="18" charset="0"/>
                          <a:ea typeface="+mn-ea"/>
                          <a:cs typeface="+mn-cs"/>
                        </a:rPr>
                        <m:t>𝑆</m:t>
                      </m:r>
                      <m:r>
                        <a:rPr lang="fr-CA" sz="1100" b="0" i="1">
                          <a:solidFill>
                            <a:schemeClr val="dk1"/>
                          </a:solidFill>
                          <a:effectLst/>
                          <a:latin typeface="Cambria Math" panose="02040503050406030204" pitchFamily="18" charset="0"/>
                          <a:ea typeface="+mn-ea"/>
                          <a:cs typeface="+mn-cs"/>
                        </a:rPr>
                        <m:t> </m:t>
                      </m:r>
                    </m:sub>
                  </m:sSub>
                  <m:r>
                    <a:rPr lang="fr-CA" sz="1100" b="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𝑆</m:t>
                  </m:r>
                </m:oMath>
              </a14:m>
              <a:endParaRPr lang="fr-CA" sz="1100"/>
            </a:p>
          </xdr:txBody>
        </xdr:sp>
      </mc:Choice>
      <mc:Fallback xmlns="">
        <xdr:sp macro="" textlink="">
          <xdr:nvSpPr>
            <xdr:cNvPr id="6" name="ZoneTexte 5">
              <a:extLst>
                <a:ext uri="{FF2B5EF4-FFF2-40B4-BE49-F238E27FC236}">
                  <a16:creationId xmlns:a16="http://schemas.microsoft.com/office/drawing/2014/main" id="{522C7948-9E54-498A-8B54-C0920E1040BB}"/>
                </a:ext>
              </a:extLst>
            </xdr:cNvPr>
            <xdr:cNvSpPr txBox="1"/>
          </xdr:nvSpPr>
          <xdr:spPr>
            <a:xfrm>
              <a:off x="16562294" y="2846293"/>
              <a:ext cx="1879728" cy="23532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𝑇_𝑓=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r>
                <a:rPr lang="fr-CA" sz="1100"/>
                <a:t> </a:t>
              </a:r>
              <a:r>
                <a:rPr lang="fr-CA" sz="1100" b="0" i="0">
                  <a:solidFill>
                    <a:schemeClr val="dk1"/>
                  </a:solidFill>
                  <a:effectLst/>
                  <a:latin typeface="Cambria Math" panose="02040503050406030204" pitchFamily="18" charset="0"/>
                  <a:ea typeface="+mn-ea"/>
                  <a:cs typeface="+mn-cs"/>
                </a:rPr>
                <a:t>+ 𝛼_(𝑆 )∙𝑆</a:t>
              </a:r>
              <a:endParaRPr lang="fr-CA" sz="1100"/>
            </a:p>
          </xdr:txBody>
        </xdr:sp>
      </mc:Fallback>
    </mc:AlternateContent>
    <xdr:clientData/>
  </xdr:oneCellAnchor>
  <xdr:twoCellAnchor>
    <xdr:from>
      <xdr:col>7</xdr:col>
      <xdr:colOff>13607</xdr:colOff>
      <xdr:row>57</xdr:row>
      <xdr:rowOff>0</xdr:rowOff>
    </xdr:from>
    <xdr:to>
      <xdr:col>14</xdr:col>
      <xdr:colOff>9525</xdr:colOff>
      <xdr:row>61</xdr:row>
      <xdr:rowOff>0</xdr:rowOff>
    </xdr:to>
    <xdr:sp macro="" textlink="">
      <xdr:nvSpPr>
        <xdr:cNvPr id="8" name="ZoneTexte 7">
          <a:extLst>
            <a:ext uri="{FF2B5EF4-FFF2-40B4-BE49-F238E27FC236}">
              <a16:creationId xmlns:a16="http://schemas.microsoft.com/office/drawing/2014/main" id="{11D296DD-2B08-49E4-A971-0D8A09D66AC9}"/>
            </a:ext>
          </a:extLst>
        </xdr:cNvPr>
        <xdr:cNvSpPr txBox="1"/>
      </xdr:nvSpPr>
      <xdr:spPr>
        <a:xfrm>
          <a:off x="8897834" y="12053455"/>
          <a:ext cx="9313100" cy="831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Afin</a:t>
          </a:r>
          <a:r>
            <a:rPr lang="fr-CA" sz="1100" baseline="0"/>
            <a:t> de supporter la charge totale avec une déflexion maximale de 9,5 mm, il faut une épaisseur minimale de 9,1 mm.</a:t>
          </a:r>
          <a:endParaRPr lang="fr-CA" sz="1100"/>
        </a:p>
      </xdr:txBody>
    </xdr:sp>
    <xdr:clientData/>
  </xdr:twoCellAnchor>
  <xdr:twoCellAnchor editAs="oneCell">
    <xdr:from>
      <xdr:col>2</xdr:col>
      <xdr:colOff>1319725</xdr:colOff>
      <xdr:row>2</xdr:row>
      <xdr:rowOff>150998</xdr:rowOff>
    </xdr:from>
    <xdr:to>
      <xdr:col>3</xdr:col>
      <xdr:colOff>2866879</xdr:colOff>
      <xdr:row>19</xdr:row>
      <xdr:rowOff>190500</xdr:rowOff>
    </xdr:to>
    <xdr:pic>
      <xdr:nvPicPr>
        <xdr:cNvPr id="9" name="Image 8">
          <a:extLst>
            <a:ext uri="{FF2B5EF4-FFF2-40B4-BE49-F238E27FC236}">
              <a16:creationId xmlns:a16="http://schemas.microsoft.com/office/drawing/2014/main" id="{1D7B7264-CB3D-41B5-91BD-0E031B4E2E56}"/>
            </a:ext>
          </a:extLst>
        </xdr:cNvPr>
        <xdr:cNvPicPr>
          <a:picLocks noChangeAspect="1"/>
        </xdr:cNvPicPr>
      </xdr:nvPicPr>
      <xdr:blipFill>
        <a:blip xmlns:r="http://schemas.openxmlformats.org/officeDocument/2006/relationships" r:embed="rId1"/>
        <a:stretch>
          <a:fillRect/>
        </a:stretch>
      </xdr:blipFill>
      <xdr:spPr>
        <a:xfrm>
          <a:off x="1631452" y="566634"/>
          <a:ext cx="5495699" cy="3607048"/>
        </a:xfrm>
        <a:prstGeom prst="rect">
          <a:avLst/>
        </a:prstGeom>
        <a:ln>
          <a:solidFill>
            <a:sysClr val="windowText" lastClr="000000"/>
          </a:solidFill>
        </a:ln>
      </xdr:spPr>
    </xdr:pic>
    <xdr:clientData/>
  </xdr:twoCellAnchor>
  <xdr:oneCellAnchor>
    <xdr:from>
      <xdr:col>9</xdr:col>
      <xdr:colOff>492258</xdr:colOff>
      <xdr:row>25</xdr:row>
      <xdr:rowOff>198782</xdr:rowOff>
    </xdr:from>
    <xdr:ext cx="1879728" cy="405849"/>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70857F0E-F7B6-4731-874D-7CDA9A8A90E8}"/>
                </a:ext>
              </a:extLst>
            </xdr:cNvPr>
            <xdr:cNvSpPr txBox="1"/>
          </xdr:nvSpPr>
          <xdr:spPr>
            <a:xfrm>
              <a:off x="13311787" y="5364694"/>
              <a:ext cx="1879728" cy="405849"/>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𝑃</m:t>
                            </m:r>
                          </m:e>
                          <m:sub>
                            <m:r>
                              <a:rPr lang="fr-FR" sz="1100" i="1">
                                <a:solidFill>
                                  <a:schemeClr val="dk1"/>
                                </a:solidFill>
                                <a:effectLst/>
                                <a:latin typeface="Cambria Math" panose="02040503050406030204" pitchFamily="18" charset="0"/>
                                <a:ea typeface="+mn-ea"/>
                                <a:cs typeface="+mn-cs"/>
                              </a:rPr>
                              <m:t>𝑓</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𝐿</m:t>
                        </m:r>
                      </m:num>
                      <m:den>
                        <m:r>
                          <a:rPr lang="fr-FR" sz="1100" i="1">
                            <a:solidFill>
                              <a:schemeClr val="dk1"/>
                            </a:solidFill>
                            <a:effectLst/>
                            <a:latin typeface="Cambria Math" panose="02040503050406030204" pitchFamily="18" charset="0"/>
                            <a:ea typeface="+mn-ea"/>
                            <a:cs typeface="+mn-cs"/>
                          </a:rPr>
                          <m:t>4</m:t>
                        </m:r>
                      </m:den>
                    </m:f>
                  </m:oMath>
                </m:oMathPara>
              </a14:m>
              <a:endParaRPr lang="fr-CA" sz="1100"/>
            </a:p>
          </xdr:txBody>
        </xdr:sp>
      </mc:Choice>
      <mc:Fallback xmlns="">
        <xdr:sp macro="" textlink="">
          <xdr:nvSpPr>
            <xdr:cNvPr id="5" name="ZoneTexte 4">
              <a:extLst>
                <a:ext uri="{FF2B5EF4-FFF2-40B4-BE49-F238E27FC236}">
                  <a16:creationId xmlns:a16="http://schemas.microsoft.com/office/drawing/2014/main" id="{70857F0E-F7B6-4731-874D-7CDA9A8A90E8}"/>
                </a:ext>
              </a:extLst>
            </xdr:cNvPr>
            <xdr:cNvSpPr txBox="1"/>
          </xdr:nvSpPr>
          <xdr:spPr>
            <a:xfrm>
              <a:off x="13311787" y="5364694"/>
              <a:ext cx="1879728" cy="405849"/>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mn-lt"/>
                  <a:ea typeface="+mn-ea"/>
                  <a:cs typeface="+mn-cs"/>
                </a:rPr>
                <a:t>𝑀</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𝑃</a:t>
              </a:r>
              <a:r>
                <a:rPr lang="fr-CA" sz="1100" i="0">
                  <a:solidFill>
                    <a:schemeClr val="dk1"/>
                  </a:solidFill>
                  <a:effectLst/>
                  <a:latin typeface="+mn-lt"/>
                  <a:ea typeface="+mn-ea"/>
                  <a:cs typeface="+mn-cs"/>
                </a:rPr>
                <a:t>_</a:t>
              </a:r>
              <a:r>
                <a:rPr lang="fr-FR" sz="1100" i="0">
                  <a:solidFill>
                    <a:schemeClr val="dk1"/>
                  </a:solidFill>
                  <a:effectLst/>
                  <a:latin typeface="+mn-lt"/>
                  <a:ea typeface="+mn-ea"/>
                  <a:cs typeface="+mn-cs"/>
                </a:rPr>
                <a:t>𝑓∙𝐿</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4</a:t>
              </a:r>
              <a:endParaRPr lang="fr-CA" sz="1100"/>
            </a:p>
          </xdr:txBody>
        </xdr:sp>
      </mc:Fallback>
    </mc:AlternateContent>
    <xdr:clientData/>
  </xdr:oneCellAnchor>
  <xdr:oneCellAnchor>
    <xdr:from>
      <xdr:col>9</xdr:col>
      <xdr:colOff>803031</xdr:colOff>
      <xdr:row>42</xdr:row>
      <xdr:rowOff>7327</xdr:rowOff>
    </xdr:from>
    <xdr:ext cx="1562864" cy="246530"/>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5FB35EB1-07C9-45C8-B047-988DA20D8E98}"/>
                </a:ext>
              </a:extLst>
            </xdr:cNvPr>
            <xdr:cNvSpPr txBox="1"/>
          </xdr:nvSpPr>
          <xdr:spPr>
            <a:xfrm>
              <a:off x="13647127" y="8594481"/>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𝑆</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FR" sz="1100" i="1">
                            <a:solidFill>
                              <a:schemeClr val="dk1"/>
                            </a:solidFill>
                            <a:effectLst/>
                            <a:latin typeface="Cambria Math" panose="02040503050406030204" pitchFamily="18" charset="0"/>
                            <a:ea typeface="+mn-ea"/>
                            <a:cs typeface="+mn-cs"/>
                          </a:rPr>
                          <m:t>𝑦</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7" name="ZoneTexte 6">
              <a:extLst>
                <a:ext uri="{FF2B5EF4-FFF2-40B4-BE49-F238E27FC236}">
                  <a16:creationId xmlns:a16="http://schemas.microsoft.com/office/drawing/2014/main" id="{5FB35EB1-07C9-45C8-B047-988DA20D8E98}"/>
                </a:ext>
              </a:extLst>
            </xdr:cNvPr>
            <xdr:cNvSpPr txBox="1"/>
          </xdr:nvSpPr>
          <xdr:spPr>
            <a:xfrm>
              <a:off x="13647127" y="8594481"/>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𝑦∙𝑆∙𝐹</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𝑦≥𝑀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oneCellAnchor>
    <xdr:from>
      <xdr:col>9</xdr:col>
      <xdr:colOff>812077</xdr:colOff>
      <xdr:row>37</xdr:row>
      <xdr:rowOff>5253</xdr:rowOff>
    </xdr:from>
    <xdr:ext cx="1562864" cy="246530"/>
    <mc:AlternateContent xmlns:mc="http://schemas.openxmlformats.org/markup-compatibility/2006" xmlns:a14="http://schemas.microsoft.com/office/drawing/2010/main">
      <mc:Choice Requires="a14">
        <xdr:sp macro="" textlink="">
          <xdr:nvSpPr>
            <xdr:cNvPr id="10" name="ZoneTexte 9">
              <a:extLst>
                <a:ext uri="{FF2B5EF4-FFF2-40B4-BE49-F238E27FC236}">
                  <a16:creationId xmlns:a16="http://schemas.microsoft.com/office/drawing/2014/main" id="{3C6A938F-5F0D-42C1-A39F-82E73C1BDEEE}"/>
                </a:ext>
              </a:extLst>
            </xdr:cNvPr>
            <xdr:cNvSpPr txBox="1"/>
          </xdr:nvSpPr>
          <xdr:spPr>
            <a:xfrm>
              <a:off x="13647015" y="7631206"/>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Para xmlns:m="http://schemas.openxmlformats.org/officeDocument/2006/math">
                  <m:oMathParaPr>
                    <m:jc m:val="centerGroup"/>
                  </m:oMathParaPr>
                  <m:oMath xmlns:m="http://schemas.openxmlformats.org/officeDocument/2006/math">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𝑟</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𝜙</m:t>
                        </m:r>
                      </m:e>
                      <m:sub>
                        <m:r>
                          <a:rPr lang="fr-CA" sz="1100" b="0" i="1">
                            <a:solidFill>
                              <a:schemeClr val="dk1"/>
                            </a:solidFill>
                            <a:effectLst/>
                            <a:latin typeface="Cambria Math" panose="02040503050406030204" pitchFamily="18" charset="0"/>
                            <a:ea typeface="+mn-ea"/>
                            <a:cs typeface="+mn-cs"/>
                          </a:rPr>
                          <m:t>𝑢</m:t>
                        </m:r>
                      </m:sub>
                    </m:sSub>
                    <m:r>
                      <a:rPr lang="fr-FR" sz="1100" i="1">
                        <a:solidFill>
                          <a:schemeClr val="dk1"/>
                        </a:solidFill>
                        <a:effectLst/>
                        <a:latin typeface="Cambria Math" panose="02040503050406030204" pitchFamily="18" charset="0"/>
                        <a:ea typeface="+mn-ea"/>
                        <a:cs typeface="+mn-cs"/>
                      </a:rPr>
                      <m:t>∙</m:t>
                    </m:r>
                    <m:r>
                      <a:rPr lang="fr-CA" sz="1100" b="0" i="1">
                        <a:solidFill>
                          <a:schemeClr val="dk1"/>
                        </a:solidFill>
                        <a:effectLst/>
                        <a:latin typeface="Cambria Math" panose="02040503050406030204" pitchFamily="18" charset="0"/>
                        <a:ea typeface="+mn-ea"/>
                        <a:cs typeface="+mn-cs"/>
                      </a:rPr>
                      <m:t>𝑍</m:t>
                    </m:r>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𝐹</m:t>
                        </m:r>
                      </m:e>
                      <m:sub>
                        <m:r>
                          <a:rPr lang="fr-CA" sz="1100" b="0" i="1">
                            <a:solidFill>
                              <a:schemeClr val="dk1"/>
                            </a:solidFill>
                            <a:effectLst/>
                            <a:latin typeface="Cambria Math" panose="02040503050406030204" pitchFamily="18" charset="0"/>
                            <a:ea typeface="+mn-ea"/>
                            <a:cs typeface="+mn-cs"/>
                          </a:rPr>
                          <m:t>𝑢</m:t>
                        </m:r>
                      </m:sub>
                    </m:sSub>
                    <m:r>
                      <a:rPr lang="fr-FR" sz="1100" i="1">
                        <a:solidFill>
                          <a:schemeClr val="dk1"/>
                        </a:solidFill>
                        <a:effectLst/>
                        <a:latin typeface="Cambria Math" panose="02040503050406030204" pitchFamily="18" charset="0"/>
                        <a:ea typeface="+mn-ea"/>
                        <a:cs typeface="+mn-cs"/>
                      </a:rPr>
                      <m:t>≥</m:t>
                    </m:r>
                    <m:sSub>
                      <m:sSubPr>
                        <m:ctrlPr>
                          <a:rPr lang="fr-CA"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𝑀</m:t>
                        </m:r>
                      </m:e>
                      <m:sub>
                        <m:r>
                          <a:rPr lang="fr-FR" sz="1100" i="1">
                            <a:solidFill>
                              <a:schemeClr val="dk1"/>
                            </a:solidFill>
                            <a:effectLst/>
                            <a:latin typeface="Cambria Math" panose="02040503050406030204" pitchFamily="18" charset="0"/>
                            <a:ea typeface="+mn-ea"/>
                            <a:cs typeface="+mn-cs"/>
                          </a:rPr>
                          <m:t>𝑓</m:t>
                        </m:r>
                      </m:sub>
                    </m:sSub>
                  </m:oMath>
                </m:oMathPara>
              </a14:m>
              <a:endParaRPr lang="fr-CA" sz="1100"/>
            </a:p>
          </xdr:txBody>
        </xdr:sp>
      </mc:Choice>
      <mc:Fallback xmlns="">
        <xdr:sp macro="" textlink="">
          <xdr:nvSpPr>
            <xdr:cNvPr id="10" name="ZoneTexte 9">
              <a:extLst>
                <a:ext uri="{FF2B5EF4-FFF2-40B4-BE49-F238E27FC236}">
                  <a16:creationId xmlns:a16="http://schemas.microsoft.com/office/drawing/2014/main" id="{3C6A938F-5F0D-42C1-A39F-82E73C1BDEEE}"/>
                </a:ext>
              </a:extLst>
            </xdr:cNvPr>
            <xdr:cNvSpPr txBox="1"/>
          </xdr:nvSpPr>
          <xdr:spPr>
            <a:xfrm>
              <a:off x="13647015" y="7631206"/>
              <a:ext cx="1562864" cy="246530"/>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𝑟=𝜙</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𝑢</a:t>
              </a:r>
              <a:r>
                <a:rPr lang="fr-FR" sz="1100" i="0">
                  <a:solidFill>
                    <a:schemeClr val="dk1"/>
                  </a:solidFill>
                  <a:effectLst/>
                  <a:latin typeface="Cambria Math" panose="02040503050406030204" pitchFamily="18" charset="0"/>
                  <a:ea typeface="+mn-ea"/>
                  <a:cs typeface="+mn-cs"/>
                </a:rPr>
                <a:t>∙</a:t>
              </a:r>
              <a:r>
                <a:rPr lang="fr-CA" sz="1100" b="0" i="0">
                  <a:solidFill>
                    <a:schemeClr val="dk1"/>
                  </a:solidFill>
                  <a:effectLst/>
                  <a:latin typeface="Cambria Math" panose="02040503050406030204" pitchFamily="18" charset="0"/>
                  <a:ea typeface="+mn-ea"/>
                  <a:cs typeface="+mn-cs"/>
                </a:rPr>
                <a:t>𝑍</a:t>
              </a:r>
              <a:r>
                <a:rPr lang="fr-FR" sz="1100" i="0">
                  <a:solidFill>
                    <a:schemeClr val="dk1"/>
                  </a:solidFill>
                  <a:effectLst/>
                  <a:latin typeface="Cambria Math" panose="02040503050406030204" pitchFamily="18" charset="0"/>
                  <a:ea typeface="+mn-ea"/>
                  <a:cs typeface="+mn-cs"/>
                </a:rPr>
                <a:t>∙𝐹</a:t>
              </a:r>
              <a:r>
                <a:rPr lang="fr-CA" sz="1100" i="0">
                  <a:solidFill>
                    <a:schemeClr val="dk1"/>
                  </a:solidFill>
                  <a:effectLst/>
                  <a:latin typeface="Cambria Math" panose="02040503050406030204" pitchFamily="18" charset="0"/>
                  <a:ea typeface="+mn-ea"/>
                  <a:cs typeface="+mn-cs"/>
                </a:rPr>
                <a:t>_</a:t>
              </a:r>
              <a:r>
                <a:rPr lang="fr-CA" sz="1100" b="0" i="0">
                  <a:solidFill>
                    <a:schemeClr val="dk1"/>
                  </a:solidFill>
                  <a:effectLst/>
                  <a:latin typeface="Cambria Math" panose="02040503050406030204" pitchFamily="18" charset="0"/>
                  <a:ea typeface="+mn-ea"/>
                  <a:cs typeface="+mn-cs"/>
                </a:rPr>
                <a:t>𝑢</a:t>
              </a:r>
              <a:r>
                <a:rPr lang="fr-FR" sz="1100" i="0">
                  <a:solidFill>
                    <a:schemeClr val="dk1"/>
                  </a:solidFill>
                  <a:effectLst/>
                  <a:latin typeface="Cambria Math" panose="02040503050406030204" pitchFamily="18" charset="0"/>
                  <a:ea typeface="+mn-ea"/>
                  <a:cs typeface="+mn-cs"/>
                </a:rPr>
                <a:t>≥𝑀</a:t>
              </a:r>
              <a:r>
                <a:rPr lang="fr-CA" sz="1100" i="0">
                  <a:solidFill>
                    <a:schemeClr val="dk1"/>
                  </a:solidFill>
                  <a:effectLst/>
                  <a:latin typeface="Cambria Math" panose="02040503050406030204" pitchFamily="18" charset="0"/>
                  <a:ea typeface="+mn-ea"/>
                  <a:cs typeface="+mn-cs"/>
                </a:rPr>
                <a:t>_</a:t>
              </a:r>
              <a:r>
                <a:rPr lang="fr-FR" sz="1100" i="0">
                  <a:solidFill>
                    <a:schemeClr val="dk1"/>
                  </a:solidFill>
                  <a:effectLst/>
                  <a:latin typeface="Cambria Math" panose="02040503050406030204" pitchFamily="18" charset="0"/>
                  <a:ea typeface="+mn-ea"/>
                  <a:cs typeface="+mn-cs"/>
                </a:rPr>
                <a:t>𝑓</a:t>
              </a:r>
              <a:endParaRPr lang="fr-CA" sz="1100"/>
            </a:p>
          </xdr:txBody>
        </xdr:sp>
      </mc:Fallback>
    </mc:AlternateContent>
    <xdr:clientData/>
  </xdr:oneCellAnchor>
  <xdr:oneCellAnchor>
    <xdr:from>
      <xdr:col>10</xdr:col>
      <xdr:colOff>22412</xdr:colOff>
      <xdr:row>38</xdr:row>
      <xdr:rowOff>5954</xdr:rowOff>
    </xdr:from>
    <xdr:ext cx="1138030" cy="184546"/>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AFE88FCE-28BA-468E-B753-71FDEFC8B51E}"/>
                </a:ext>
              </a:extLst>
            </xdr:cNvPr>
            <xdr:cNvSpPr txBox="1"/>
          </xdr:nvSpPr>
          <xdr:spPr>
            <a:xfrm>
              <a:off x="13738412" y="7861278"/>
              <a:ext cx="1138030" cy="184546"/>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
                  </m:oMathParaPr>
                  <m:oMath xmlns:m="http://schemas.openxmlformats.org/officeDocument/2006/math">
                    <m:r>
                      <a:rPr lang="fr-CA" sz="1100" b="0" i="1">
                        <a:latin typeface="Cambria Math" panose="02040503050406030204" pitchFamily="18" charset="0"/>
                      </a:rPr>
                      <m:t>𝑍</m:t>
                    </m:r>
                    <m:r>
                      <a:rPr lang="fr-CA" sz="1100" b="0" i="1">
                        <a:latin typeface="Cambria Math" panose="02040503050406030204" pitchFamily="18" charset="0"/>
                      </a:rPr>
                      <m:t>=</m:t>
                    </m:r>
                    <m:f>
                      <m:fPr>
                        <m:type m:val="lin"/>
                        <m:ctrlPr>
                          <a:rPr lang="fr-CA" sz="1100" b="0" i="1">
                            <a:latin typeface="Cambria Math" panose="02040503050406030204" pitchFamily="18" charset="0"/>
                          </a:rPr>
                        </m:ctrlPr>
                      </m:fPr>
                      <m:num>
                        <m:d>
                          <m:dPr>
                            <m:ctrlPr>
                              <a:rPr lang="fr-CA" sz="1100" b="0" i="1">
                                <a:latin typeface="Cambria Math" panose="02040503050406030204" pitchFamily="18" charset="0"/>
                              </a:rPr>
                            </m:ctrlPr>
                          </m:dPr>
                          <m:e>
                            <m:r>
                              <a:rPr lang="fr-CA" sz="1100" b="0" i="1">
                                <a:latin typeface="Cambria Math" panose="02040503050406030204" pitchFamily="18" charset="0"/>
                              </a:rPr>
                              <m:t>𝑏</m:t>
                            </m:r>
                            <m:r>
                              <a:rPr lang="fr-CA" sz="1100" b="0" i="1">
                                <a:latin typeface="Cambria Math" panose="02040503050406030204" pitchFamily="18" charset="0"/>
                                <a:ea typeface="Cambria Math" panose="02040503050406030204" pitchFamily="18" charset="0"/>
                              </a:rPr>
                              <m:t>∙</m:t>
                            </m:r>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𝑡</m:t>
                                </m:r>
                              </m:e>
                              <m:sup>
                                <m:r>
                                  <a:rPr lang="fr-CA" sz="1100" b="0" i="1">
                                    <a:latin typeface="Cambria Math" panose="02040503050406030204" pitchFamily="18" charset="0"/>
                                    <a:ea typeface="Cambria Math" panose="02040503050406030204" pitchFamily="18" charset="0"/>
                                  </a:rPr>
                                  <m:t>2</m:t>
                                </m:r>
                              </m:sup>
                            </m:sSup>
                          </m:e>
                        </m:d>
                      </m:num>
                      <m:den>
                        <m:r>
                          <a:rPr lang="fr-CA" sz="1100" b="0" i="1">
                            <a:latin typeface="Cambria Math" panose="02040503050406030204" pitchFamily="18" charset="0"/>
                          </a:rPr>
                          <m:t>4</m:t>
                        </m:r>
                      </m:den>
                    </m:f>
                    <m:r>
                      <a:rPr lang="fr-CA" sz="1100" b="0" i="1">
                        <a:latin typeface="Cambria Math" panose="02040503050406030204" pitchFamily="18" charset="0"/>
                      </a:rPr>
                      <m:t> </m:t>
                    </m:r>
                  </m:oMath>
                </m:oMathPara>
              </a14:m>
              <a:endParaRPr lang="fr-CA" sz="1100"/>
            </a:p>
          </xdr:txBody>
        </xdr:sp>
      </mc:Choice>
      <mc:Fallback xmlns="">
        <xdr:sp macro="" textlink="">
          <xdr:nvSpPr>
            <xdr:cNvPr id="2" name="ZoneTexte 1">
              <a:extLst>
                <a:ext uri="{FF2B5EF4-FFF2-40B4-BE49-F238E27FC236}">
                  <a16:creationId xmlns:a16="http://schemas.microsoft.com/office/drawing/2014/main" id="{AFE88FCE-28BA-468E-B753-71FDEFC8B51E}"/>
                </a:ext>
              </a:extLst>
            </xdr:cNvPr>
            <xdr:cNvSpPr txBox="1"/>
          </xdr:nvSpPr>
          <xdr:spPr>
            <a:xfrm>
              <a:off x="13738412" y="7861278"/>
              <a:ext cx="1138030" cy="184546"/>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fr-CA" sz="1100" b="0" i="0">
                  <a:latin typeface="Cambria Math" panose="02040503050406030204" pitchFamily="18" charset="0"/>
                </a:rPr>
                <a:t>𝑍=(𝑏</a:t>
              </a:r>
              <a:r>
                <a:rPr lang="fr-CA" sz="1100" b="0" i="0">
                  <a:latin typeface="Cambria Math" panose="02040503050406030204" pitchFamily="18" charset="0"/>
                  <a:ea typeface="Cambria Math" panose="02040503050406030204" pitchFamily="18" charset="0"/>
                </a:rPr>
                <a:t>∙𝑡^2 )∕</a:t>
              </a:r>
              <a:r>
                <a:rPr lang="fr-CA" sz="1100" b="0" i="0">
                  <a:latin typeface="Cambria Math" panose="02040503050406030204" pitchFamily="18" charset="0"/>
                </a:rPr>
                <a:t>4  </a:t>
              </a:r>
              <a:endParaRPr lang="fr-CA" sz="1100"/>
            </a:p>
          </xdr:txBody>
        </xdr:sp>
      </mc:Fallback>
    </mc:AlternateContent>
    <xdr:clientData/>
  </xdr:oneCellAnchor>
  <xdr:oneCellAnchor>
    <xdr:from>
      <xdr:col>10</xdr:col>
      <xdr:colOff>11206</xdr:colOff>
      <xdr:row>39</xdr:row>
      <xdr:rowOff>0</xdr:rowOff>
    </xdr:from>
    <xdr:ext cx="1155533" cy="257736"/>
    <mc:AlternateContent xmlns:mc="http://schemas.openxmlformats.org/markup-compatibility/2006" xmlns:a14="http://schemas.microsoft.com/office/drawing/2010/main">
      <mc:Choice Requires="a14">
        <xdr:sp macro="" textlink="">
          <xdr:nvSpPr>
            <xdr:cNvPr id="13" name="ZoneTexte 12">
              <a:extLst>
                <a:ext uri="{FF2B5EF4-FFF2-40B4-BE49-F238E27FC236}">
                  <a16:creationId xmlns:a16="http://schemas.microsoft.com/office/drawing/2014/main" id="{B2CC0B86-061B-47EA-BF30-7750E03E8B22}"/>
                </a:ext>
              </a:extLst>
            </xdr:cNvPr>
            <xdr:cNvSpPr txBox="1"/>
          </xdr:nvSpPr>
          <xdr:spPr>
            <a:xfrm>
              <a:off x="13727206" y="8057029"/>
              <a:ext cx="1155533" cy="257736"/>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
                  </m:oMathParaPr>
                  <m:oMath xmlns:m="http://schemas.openxmlformats.org/officeDocument/2006/math">
                    <m:r>
                      <a:rPr lang="fr-CA" sz="1100" b="0" i="1">
                        <a:latin typeface="Cambria Math" panose="02040503050406030204" pitchFamily="18" charset="0"/>
                      </a:rPr>
                      <m:t>𝐼</m:t>
                    </m:r>
                    <m:r>
                      <a:rPr lang="fr-CA" sz="1100" b="0" i="1">
                        <a:latin typeface="Cambria Math" panose="02040503050406030204" pitchFamily="18" charset="0"/>
                      </a:rPr>
                      <m:t>=</m:t>
                    </m:r>
                    <m:f>
                      <m:fPr>
                        <m:type m:val="lin"/>
                        <m:ctrlPr>
                          <a:rPr lang="fr-CA" sz="1100" b="0" i="1">
                            <a:latin typeface="Cambria Math" panose="02040503050406030204" pitchFamily="18" charset="0"/>
                          </a:rPr>
                        </m:ctrlPr>
                      </m:fPr>
                      <m:num>
                        <m:d>
                          <m:dPr>
                            <m:ctrlPr>
                              <a:rPr lang="fr-CA" sz="1100" b="0" i="1">
                                <a:latin typeface="Cambria Math" panose="02040503050406030204" pitchFamily="18" charset="0"/>
                              </a:rPr>
                            </m:ctrlPr>
                          </m:dPr>
                          <m:e>
                            <m:r>
                              <a:rPr lang="fr-CA" sz="1100" b="0" i="1">
                                <a:latin typeface="Cambria Math" panose="02040503050406030204" pitchFamily="18" charset="0"/>
                              </a:rPr>
                              <m:t>𝑏</m:t>
                            </m:r>
                            <m:r>
                              <a:rPr lang="fr-CA" sz="1100" b="0" i="1">
                                <a:latin typeface="Cambria Math" panose="02040503050406030204" pitchFamily="18" charset="0"/>
                                <a:ea typeface="Cambria Math" panose="02040503050406030204" pitchFamily="18" charset="0"/>
                              </a:rPr>
                              <m:t>∙</m:t>
                            </m:r>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h</m:t>
                                </m:r>
                              </m:e>
                              <m:sup>
                                <m:r>
                                  <a:rPr lang="fr-CA" sz="1100" b="0" i="1">
                                    <a:latin typeface="Cambria Math" panose="02040503050406030204" pitchFamily="18" charset="0"/>
                                    <a:ea typeface="Cambria Math" panose="02040503050406030204" pitchFamily="18" charset="0"/>
                                  </a:rPr>
                                  <m:t>3</m:t>
                                </m:r>
                              </m:sup>
                            </m:sSup>
                          </m:e>
                        </m:d>
                      </m:num>
                      <m:den>
                        <m:r>
                          <a:rPr lang="fr-CA" sz="1100" b="0" i="1">
                            <a:latin typeface="Cambria Math" panose="02040503050406030204" pitchFamily="18" charset="0"/>
                          </a:rPr>
                          <m:t>12</m:t>
                        </m:r>
                      </m:den>
                    </m:f>
                    <m:r>
                      <a:rPr lang="fr-CA" sz="1100" b="0" i="1">
                        <a:latin typeface="Cambria Math" panose="02040503050406030204" pitchFamily="18" charset="0"/>
                      </a:rPr>
                      <m:t> </m:t>
                    </m:r>
                  </m:oMath>
                </m:oMathPara>
              </a14:m>
              <a:endParaRPr lang="fr-CA" sz="1100"/>
            </a:p>
          </xdr:txBody>
        </xdr:sp>
      </mc:Choice>
      <mc:Fallback xmlns="">
        <xdr:sp macro="" textlink="">
          <xdr:nvSpPr>
            <xdr:cNvPr id="13" name="ZoneTexte 12">
              <a:extLst>
                <a:ext uri="{FF2B5EF4-FFF2-40B4-BE49-F238E27FC236}">
                  <a16:creationId xmlns:a16="http://schemas.microsoft.com/office/drawing/2014/main" id="{B2CC0B86-061B-47EA-BF30-7750E03E8B22}"/>
                </a:ext>
              </a:extLst>
            </xdr:cNvPr>
            <xdr:cNvSpPr txBox="1"/>
          </xdr:nvSpPr>
          <xdr:spPr>
            <a:xfrm>
              <a:off x="13727206" y="8057029"/>
              <a:ext cx="1155533" cy="257736"/>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fr-CA" sz="1100" b="0" i="0">
                  <a:latin typeface="Cambria Math" panose="02040503050406030204" pitchFamily="18" charset="0"/>
                </a:rPr>
                <a:t>𝐼=(𝑏</a:t>
              </a:r>
              <a:r>
                <a:rPr lang="fr-CA" sz="1100" b="0" i="0">
                  <a:latin typeface="Cambria Math" panose="02040503050406030204" pitchFamily="18" charset="0"/>
                  <a:ea typeface="Cambria Math" panose="02040503050406030204" pitchFamily="18" charset="0"/>
                </a:rPr>
                <a:t>∙ℎ^3 )∕</a:t>
              </a:r>
              <a:r>
                <a:rPr lang="fr-CA" sz="1100" b="0" i="0">
                  <a:latin typeface="Cambria Math" panose="02040503050406030204" pitchFamily="18" charset="0"/>
                </a:rPr>
                <a:t>12  </a:t>
              </a:r>
              <a:endParaRPr lang="fr-CA" sz="1100"/>
            </a:p>
          </xdr:txBody>
        </xdr:sp>
      </mc:Fallback>
    </mc:AlternateContent>
    <xdr:clientData/>
  </xdr:oneCellAnchor>
  <xdr:oneCellAnchor>
    <xdr:from>
      <xdr:col>10</xdr:col>
      <xdr:colOff>0</xdr:colOff>
      <xdr:row>43</xdr:row>
      <xdr:rowOff>7326</xdr:rowOff>
    </xdr:from>
    <xdr:ext cx="1166739" cy="205585"/>
    <mc:AlternateContent xmlns:mc="http://schemas.openxmlformats.org/markup-compatibility/2006" xmlns:a14="http://schemas.microsoft.com/office/drawing/2010/main">
      <mc:Choice Requires="a14">
        <xdr:sp macro="" textlink="">
          <xdr:nvSpPr>
            <xdr:cNvPr id="14" name="ZoneTexte 13">
              <a:extLst>
                <a:ext uri="{FF2B5EF4-FFF2-40B4-BE49-F238E27FC236}">
                  <a16:creationId xmlns:a16="http://schemas.microsoft.com/office/drawing/2014/main" id="{FD27C0C0-B38F-4366-935A-68FD5F63C70C}"/>
                </a:ext>
              </a:extLst>
            </xdr:cNvPr>
            <xdr:cNvSpPr txBox="1"/>
          </xdr:nvSpPr>
          <xdr:spPr>
            <a:xfrm>
              <a:off x="13716000" y="8938414"/>
              <a:ext cx="1166739" cy="205585"/>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fr-CA" sz="1100" b="0" i="1">
                        <a:latin typeface="Cambria Math" panose="02040503050406030204" pitchFamily="18" charset="0"/>
                      </a:rPr>
                      <m:t>𝑆</m:t>
                    </m:r>
                    <m:r>
                      <a:rPr lang="fr-CA" sz="1100" b="0" i="1">
                        <a:latin typeface="Cambria Math" panose="02040503050406030204" pitchFamily="18" charset="0"/>
                      </a:rPr>
                      <m:t>=</m:t>
                    </m:r>
                    <m:f>
                      <m:fPr>
                        <m:type m:val="lin"/>
                        <m:ctrlPr>
                          <a:rPr lang="fr-CA" sz="1100" b="0" i="1">
                            <a:latin typeface="Cambria Math" panose="02040503050406030204" pitchFamily="18" charset="0"/>
                          </a:rPr>
                        </m:ctrlPr>
                      </m:fPr>
                      <m:num>
                        <m:d>
                          <m:dPr>
                            <m:ctrlPr>
                              <a:rPr lang="fr-CA" sz="1100" b="0" i="1">
                                <a:latin typeface="Cambria Math" panose="02040503050406030204" pitchFamily="18" charset="0"/>
                              </a:rPr>
                            </m:ctrlPr>
                          </m:dPr>
                          <m:e>
                            <m:r>
                              <a:rPr lang="fr-CA" sz="1100" b="0" i="1">
                                <a:latin typeface="Cambria Math" panose="02040503050406030204" pitchFamily="18" charset="0"/>
                              </a:rPr>
                              <m:t>𝑏</m:t>
                            </m:r>
                            <m:r>
                              <a:rPr lang="fr-CA" sz="1100" b="0" i="1">
                                <a:latin typeface="Cambria Math" panose="02040503050406030204" pitchFamily="18" charset="0"/>
                                <a:ea typeface="Cambria Math" panose="02040503050406030204" pitchFamily="18" charset="0"/>
                              </a:rPr>
                              <m:t>∙</m:t>
                            </m:r>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𝑡</m:t>
                                </m:r>
                              </m:e>
                              <m:sup>
                                <m:r>
                                  <a:rPr lang="fr-CA" sz="1100" b="0" i="1">
                                    <a:latin typeface="Cambria Math" panose="02040503050406030204" pitchFamily="18" charset="0"/>
                                    <a:ea typeface="Cambria Math" panose="02040503050406030204" pitchFamily="18" charset="0"/>
                                  </a:rPr>
                                  <m:t>2</m:t>
                                </m:r>
                              </m:sup>
                            </m:sSup>
                          </m:e>
                        </m:d>
                      </m:num>
                      <m:den>
                        <m:r>
                          <a:rPr lang="fr-CA" sz="1100" b="0" i="1">
                            <a:latin typeface="Cambria Math" panose="02040503050406030204" pitchFamily="18" charset="0"/>
                          </a:rPr>
                          <m:t>6</m:t>
                        </m:r>
                      </m:den>
                    </m:f>
                    <m:r>
                      <a:rPr lang="fr-CA" sz="1100" b="0" i="1">
                        <a:latin typeface="Cambria Math" panose="02040503050406030204" pitchFamily="18" charset="0"/>
                      </a:rPr>
                      <m:t> </m:t>
                    </m:r>
                  </m:oMath>
                </m:oMathPara>
              </a14:m>
              <a:endParaRPr lang="fr-CA" sz="1100"/>
            </a:p>
          </xdr:txBody>
        </xdr:sp>
      </mc:Choice>
      <mc:Fallback xmlns="">
        <xdr:sp macro="" textlink="">
          <xdr:nvSpPr>
            <xdr:cNvPr id="14" name="ZoneTexte 13">
              <a:extLst>
                <a:ext uri="{FF2B5EF4-FFF2-40B4-BE49-F238E27FC236}">
                  <a16:creationId xmlns:a16="http://schemas.microsoft.com/office/drawing/2014/main" id="{FD27C0C0-B38F-4366-935A-68FD5F63C70C}"/>
                </a:ext>
              </a:extLst>
            </xdr:cNvPr>
            <xdr:cNvSpPr txBox="1"/>
          </xdr:nvSpPr>
          <xdr:spPr>
            <a:xfrm>
              <a:off x="13716000" y="8938414"/>
              <a:ext cx="1166739" cy="205585"/>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fr-CA" sz="1100" b="0" i="0">
                  <a:latin typeface="Cambria Math" panose="02040503050406030204" pitchFamily="18" charset="0"/>
                </a:rPr>
                <a:t>𝑆=(𝑏</a:t>
              </a:r>
              <a:r>
                <a:rPr lang="fr-CA" sz="1100" b="0" i="0">
                  <a:latin typeface="Cambria Math" panose="02040503050406030204" pitchFamily="18" charset="0"/>
                  <a:ea typeface="Cambria Math" panose="02040503050406030204" pitchFamily="18" charset="0"/>
                </a:rPr>
                <a:t>∙𝑡^2 )∕</a:t>
              </a:r>
              <a:r>
                <a:rPr lang="fr-CA" sz="1100" b="0" i="0">
                  <a:latin typeface="Cambria Math" panose="02040503050406030204" pitchFamily="18" charset="0"/>
                </a:rPr>
                <a:t>6  </a:t>
              </a:r>
              <a:endParaRPr lang="fr-CA" sz="1100"/>
            </a:p>
          </xdr:txBody>
        </xdr:sp>
      </mc:Fallback>
    </mc:AlternateContent>
    <xdr:clientData/>
  </xdr:oneCellAnchor>
  <xdr:oneCellAnchor>
    <xdr:from>
      <xdr:col>10</xdr:col>
      <xdr:colOff>0</xdr:colOff>
      <xdr:row>43</xdr:row>
      <xdr:rowOff>196362</xdr:rowOff>
    </xdr:from>
    <xdr:ext cx="1157946" cy="240668"/>
    <mc:AlternateContent xmlns:mc="http://schemas.openxmlformats.org/markup-compatibility/2006" xmlns:a14="http://schemas.microsoft.com/office/drawing/2010/main">
      <mc:Choice Requires="a14">
        <xdr:sp macro="" textlink="">
          <xdr:nvSpPr>
            <xdr:cNvPr id="15" name="ZoneTexte 14">
              <a:extLst>
                <a:ext uri="{FF2B5EF4-FFF2-40B4-BE49-F238E27FC236}">
                  <a16:creationId xmlns:a16="http://schemas.microsoft.com/office/drawing/2014/main" id="{FE3E2F1C-8EE2-44A4-ABEB-339313958C9D}"/>
                </a:ext>
              </a:extLst>
            </xdr:cNvPr>
            <xdr:cNvSpPr txBox="1"/>
          </xdr:nvSpPr>
          <xdr:spPr>
            <a:xfrm>
              <a:off x="13716000" y="9127450"/>
              <a:ext cx="1157946" cy="240668"/>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fr-CA" sz="1100" b="0" i="1">
                        <a:latin typeface="Cambria Math" panose="02040503050406030204" pitchFamily="18" charset="0"/>
                      </a:rPr>
                      <m:t>𝐼</m:t>
                    </m:r>
                    <m:r>
                      <a:rPr lang="fr-CA" sz="1100" b="0" i="1">
                        <a:latin typeface="Cambria Math" panose="02040503050406030204" pitchFamily="18" charset="0"/>
                      </a:rPr>
                      <m:t>=</m:t>
                    </m:r>
                    <m:f>
                      <m:fPr>
                        <m:type m:val="lin"/>
                        <m:ctrlPr>
                          <a:rPr lang="fr-CA" sz="1100" b="0" i="1">
                            <a:latin typeface="Cambria Math" panose="02040503050406030204" pitchFamily="18" charset="0"/>
                          </a:rPr>
                        </m:ctrlPr>
                      </m:fPr>
                      <m:num>
                        <m:d>
                          <m:dPr>
                            <m:ctrlPr>
                              <a:rPr lang="fr-CA" sz="1100" b="0" i="1">
                                <a:latin typeface="Cambria Math" panose="02040503050406030204" pitchFamily="18" charset="0"/>
                              </a:rPr>
                            </m:ctrlPr>
                          </m:dPr>
                          <m:e>
                            <m:r>
                              <a:rPr lang="fr-CA" sz="1100" b="0" i="1">
                                <a:latin typeface="Cambria Math" panose="02040503050406030204" pitchFamily="18" charset="0"/>
                              </a:rPr>
                              <m:t>𝑏</m:t>
                            </m:r>
                            <m:r>
                              <a:rPr lang="fr-CA" sz="1100" b="0" i="1">
                                <a:latin typeface="Cambria Math" panose="02040503050406030204" pitchFamily="18" charset="0"/>
                                <a:ea typeface="Cambria Math" panose="02040503050406030204" pitchFamily="18" charset="0"/>
                              </a:rPr>
                              <m:t>∙</m:t>
                            </m:r>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h</m:t>
                                </m:r>
                              </m:e>
                              <m:sup>
                                <m:r>
                                  <a:rPr lang="fr-CA" sz="1100" b="0" i="1">
                                    <a:latin typeface="Cambria Math" panose="02040503050406030204" pitchFamily="18" charset="0"/>
                                    <a:ea typeface="Cambria Math" panose="02040503050406030204" pitchFamily="18" charset="0"/>
                                  </a:rPr>
                                  <m:t>3</m:t>
                                </m:r>
                              </m:sup>
                            </m:sSup>
                          </m:e>
                        </m:d>
                      </m:num>
                      <m:den>
                        <m:r>
                          <a:rPr lang="fr-CA" sz="1100" b="0" i="1">
                            <a:latin typeface="Cambria Math" panose="02040503050406030204" pitchFamily="18" charset="0"/>
                          </a:rPr>
                          <m:t>12</m:t>
                        </m:r>
                      </m:den>
                    </m:f>
                    <m:r>
                      <a:rPr lang="fr-CA" sz="1100" b="0" i="1">
                        <a:latin typeface="Cambria Math" panose="02040503050406030204" pitchFamily="18" charset="0"/>
                      </a:rPr>
                      <m:t> </m:t>
                    </m:r>
                  </m:oMath>
                </m:oMathPara>
              </a14:m>
              <a:endParaRPr lang="fr-CA" sz="1100"/>
            </a:p>
          </xdr:txBody>
        </xdr:sp>
      </mc:Choice>
      <mc:Fallback xmlns="">
        <xdr:sp macro="" textlink="">
          <xdr:nvSpPr>
            <xdr:cNvPr id="15" name="ZoneTexte 14">
              <a:extLst>
                <a:ext uri="{FF2B5EF4-FFF2-40B4-BE49-F238E27FC236}">
                  <a16:creationId xmlns:a16="http://schemas.microsoft.com/office/drawing/2014/main" id="{FE3E2F1C-8EE2-44A4-ABEB-339313958C9D}"/>
                </a:ext>
              </a:extLst>
            </xdr:cNvPr>
            <xdr:cNvSpPr txBox="1"/>
          </xdr:nvSpPr>
          <xdr:spPr>
            <a:xfrm>
              <a:off x="13716000" y="9127450"/>
              <a:ext cx="1157946" cy="240668"/>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r>
                <a:rPr lang="fr-CA" sz="1100" b="0" i="0">
                  <a:latin typeface="Cambria Math" panose="02040503050406030204" pitchFamily="18" charset="0"/>
                </a:rPr>
                <a:t>𝐼=(𝑏</a:t>
              </a:r>
              <a:r>
                <a:rPr lang="fr-CA" sz="1100" b="0" i="0">
                  <a:latin typeface="Cambria Math" panose="02040503050406030204" pitchFamily="18" charset="0"/>
                  <a:ea typeface="Cambria Math" panose="02040503050406030204" pitchFamily="18" charset="0"/>
                </a:rPr>
                <a:t>∙ℎ^3 )∕</a:t>
              </a:r>
              <a:r>
                <a:rPr lang="fr-CA" sz="1100" b="0" i="0">
                  <a:latin typeface="Cambria Math" panose="02040503050406030204" pitchFamily="18" charset="0"/>
                </a:rPr>
                <a:t>12  </a:t>
              </a:r>
              <a:endParaRPr lang="fr-CA" sz="1100"/>
            </a:p>
          </xdr:txBody>
        </xdr:sp>
      </mc:Fallback>
    </mc:AlternateContent>
    <xdr:clientData/>
  </xdr:oneCellAnchor>
  <xdr:oneCellAnchor>
    <xdr:from>
      <xdr:col>9</xdr:col>
      <xdr:colOff>0</xdr:colOff>
      <xdr:row>49</xdr:row>
      <xdr:rowOff>11206</xdr:rowOff>
    </xdr:from>
    <xdr:ext cx="2543736" cy="593911"/>
    <mc:AlternateContent xmlns:mc="http://schemas.openxmlformats.org/markup-compatibility/2006" xmlns:a14="http://schemas.microsoft.com/office/drawing/2010/main">
      <mc:Choice Requires="a14">
        <xdr:sp macro="" textlink="">
          <xdr:nvSpPr>
            <xdr:cNvPr id="16" name="ZoneTexte 15">
              <a:extLst>
                <a:ext uri="{FF2B5EF4-FFF2-40B4-BE49-F238E27FC236}">
                  <a16:creationId xmlns:a16="http://schemas.microsoft.com/office/drawing/2014/main" id="{A8405B83-2121-4294-BAC9-5CFF0AAA4DE0}"/>
                </a:ext>
              </a:extLst>
            </xdr:cNvPr>
            <xdr:cNvSpPr txBox="1"/>
          </xdr:nvSpPr>
          <xdr:spPr>
            <a:xfrm>
              <a:off x="12819529" y="10174941"/>
              <a:ext cx="2543736" cy="59391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
                  </m:oMathParaPr>
                  <m:oMath xmlns:m="http://schemas.openxmlformats.org/officeDocument/2006/math">
                    <m:r>
                      <m:rPr>
                        <m:sty m:val="p"/>
                      </m:rPr>
                      <a:rPr lang="fr-FR" sz="1100">
                        <a:solidFill>
                          <a:schemeClr val="dk1"/>
                        </a:solidFill>
                        <a:effectLst/>
                        <a:latin typeface="Cambria Math" panose="02040503050406030204" pitchFamily="18" charset="0"/>
                        <a:ea typeface="+mn-ea"/>
                        <a:cs typeface="+mn-cs"/>
                      </a:rPr>
                      <m:t>Δ</m:t>
                    </m:r>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𝑃</m:t>
                        </m:r>
                        <m:r>
                          <a:rPr lang="fr-FR" sz="1100" i="1">
                            <a:solidFill>
                              <a:schemeClr val="dk1"/>
                            </a:solidFill>
                            <a:effectLst/>
                            <a:latin typeface="Cambria Math" panose="02040503050406030204" pitchFamily="18" charset="0"/>
                            <a:ea typeface="+mn-ea"/>
                            <a:cs typeface="+mn-cs"/>
                          </a:rPr>
                          <m:t>∙</m:t>
                        </m:r>
                        <m:sSup>
                          <m:sSupPr>
                            <m:ctrlPr>
                              <a:rPr lang="fr-CA" sz="1100" i="1">
                                <a:solidFill>
                                  <a:schemeClr val="dk1"/>
                                </a:solidFill>
                                <a:effectLst/>
                                <a:latin typeface="Cambria Math" panose="02040503050406030204" pitchFamily="18" charset="0"/>
                                <a:ea typeface="+mn-ea"/>
                                <a:cs typeface="+mn-cs"/>
                              </a:rPr>
                            </m:ctrlPr>
                          </m:sSupPr>
                          <m:e>
                            <m:r>
                              <a:rPr lang="fr-FR" sz="1100" i="1">
                                <a:solidFill>
                                  <a:schemeClr val="dk1"/>
                                </a:solidFill>
                                <a:effectLst/>
                                <a:latin typeface="Cambria Math" panose="02040503050406030204" pitchFamily="18" charset="0"/>
                                <a:ea typeface="+mn-ea"/>
                                <a:cs typeface="+mn-cs"/>
                              </a:rPr>
                              <m:t>𝐿</m:t>
                            </m:r>
                          </m:e>
                          <m:sup>
                            <m:r>
                              <a:rPr lang="fr-FR" sz="1100" i="1">
                                <a:solidFill>
                                  <a:schemeClr val="dk1"/>
                                </a:solidFill>
                                <a:effectLst/>
                                <a:latin typeface="Cambria Math" panose="02040503050406030204" pitchFamily="18" charset="0"/>
                                <a:ea typeface="+mn-ea"/>
                                <a:cs typeface="+mn-cs"/>
                              </a:rPr>
                              <m:t>3</m:t>
                            </m:r>
                          </m:sup>
                        </m:sSup>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1−</m:t>
                            </m:r>
                            <m:sSup>
                              <m:sSupPr>
                                <m:ctrlPr>
                                  <a:rPr lang="fr-CA" sz="1100" i="1">
                                    <a:solidFill>
                                      <a:schemeClr val="dk1"/>
                                    </a:solidFill>
                                    <a:effectLst/>
                                    <a:latin typeface="Cambria Math" panose="02040503050406030204" pitchFamily="18" charset="0"/>
                                    <a:ea typeface="+mn-ea"/>
                                    <a:cs typeface="+mn-cs"/>
                                  </a:rPr>
                                </m:ctrlPr>
                              </m:sSupPr>
                              <m:e>
                                <m:r>
                                  <a:rPr lang="fr-FR" sz="1100" i="1">
                                    <a:solidFill>
                                      <a:schemeClr val="dk1"/>
                                    </a:solidFill>
                                    <a:effectLst/>
                                    <a:latin typeface="Cambria Math" panose="02040503050406030204" pitchFamily="18" charset="0"/>
                                    <a:ea typeface="+mn-ea"/>
                                    <a:cs typeface="+mn-cs"/>
                                  </a:rPr>
                                  <m:t>𝜈</m:t>
                                </m:r>
                              </m:e>
                              <m:sup>
                                <m:r>
                                  <a:rPr lang="fr-FR" sz="1100" i="1">
                                    <a:solidFill>
                                      <a:schemeClr val="dk1"/>
                                    </a:solidFill>
                                    <a:effectLst/>
                                    <a:latin typeface="Cambria Math" panose="02040503050406030204" pitchFamily="18" charset="0"/>
                                    <a:ea typeface="+mn-ea"/>
                                    <a:cs typeface="+mn-cs"/>
                                  </a:rPr>
                                  <m:t>2</m:t>
                                </m:r>
                              </m:sup>
                            </m:sSup>
                          </m:e>
                        </m:d>
                      </m:num>
                      <m:den>
                        <m:r>
                          <a:rPr lang="fr-FR" sz="1100" i="1">
                            <a:solidFill>
                              <a:schemeClr val="dk1"/>
                            </a:solidFill>
                            <a:effectLst/>
                            <a:latin typeface="Cambria Math" panose="02040503050406030204" pitchFamily="18" charset="0"/>
                            <a:ea typeface="+mn-ea"/>
                            <a:cs typeface="+mn-cs"/>
                          </a:rPr>
                          <m:t>48∙</m:t>
                        </m:r>
                        <m:r>
                          <a:rPr lang="fr-FR" sz="1100" i="1">
                            <a:solidFill>
                              <a:schemeClr val="dk1"/>
                            </a:solidFill>
                            <a:effectLst/>
                            <a:latin typeface="Cambria Math" panose="02040503050406030204" pitchFamily="18" charset="0"/>
                            <a:ea typeface="+mn-ea"/>
                            <a:cs typeface="+mn-cs"/>
                          </a:rPr>
                          <m:t>𝐸</m:t>
                        </m:r>
                        <m:r>
                          <a:rPr lang="fr-FR" sz="1100" i="1">
                            <a:solidFill>
                              <a:schemeClr val="dk1"/>
                            </a:solidFill>
                            <a:effectLst/>
                            <a:latin typeface="Cambria Math" panose="02040503050406030204" pitchFamily="18" charset="0"/>
                            <a:ea typeface="+mn-ea"/>
                            <a:cs typeface="+mn-cs"/>
                          </a:rPr>
                          <m:t>∙</m:t>
                        </m:r>
                        <m:r>
                          <a:rPr lang="fr-FR" sz="1100" i="1">
                            <a:solidFill>
                              <a:schemeClr val="dk1"/>
                            </a:solidFill>
                            <a:effectLst/>
                            <a:latin typeface="Cambria Math" panose="02040503050406030204" pitchFamily="18" charset="0"/>
                            <a:ea typeface="+mn-ea"/>
                            <a:cs typeface="+mn-cs"/>
                          </a:rPr>
                          <m:t>𝐼</m:t>
                        </m:r>
                      </m:den>
                    </m:f>
                    <m:r>
                      <a:rPr lang="fr-FR" sz="1100" i="1">
                        <a:solidFill>
                          <a:schemeClr val="dk1"/>
                        </a:solidFill>
                        <a:effectLst/>
                        <a:latin typeface="Cambria Math" panose="02040503050406030204" pitchFamily="18" charset="0"/>
                        <a:ea typeface="+mn-ea"/>
                        <a:cs typeface="+mn-cs"/>
                      </a:rPr>
                      <m:t>  →</m:t>
                    </m:r>
                    <m:r>
                      <a:rPr lang="fr-FR" sz="1100" i="1">
                        <a:solidFill>
                          <a:schemeClr val="dk1"/>
                        </a:solidFill>
                        <a:effectLst/>
                        <a:latin typeface="Cambria Math" panose="02040503050406030204" pitchFamily="18" charset="0"/>
                        <a:ea typeface="+mn-ea"/>
                        <a:cs typeface="+mn-cs"/>
                      </a:rPr>
                      <m:t>𝐼</m:t>
                    </m:r>
                    <m:r>
                      <a:rPr lang="fr-FR" sz="1100" i="1">
                        <a:solidFill>
                          <a:schemeClr val="dk1"/>
                        </a:solidFill>
                        <a:effectLst/>
                        <a:latin typeface="Cambria Math" panose="02040503050406030204" pitchFamily="18" charset="0"/>
                        <a:ea typeface="+mn-ea"/>
                        <a:cs typeface="+mn-cs"/>
                      </a:rPr>
                      <m:t>=</m:t>
                    </m:r>
                    <m:f>
                      <m:fPr>
                        <m:ctrlPr>
                          <a:rPr lang="fr-CA"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𝑃</m:t>
                        </m:r>
                        <m:r>
                          <a:rPr lang="fr-FR" sz="1100" i="1">
                            <a:solidFill>
                              <a:schemeClr val="dk1"/>
                            </a:solidFill>
                            <a:effectLst/>
                            <a:latin typeface="Cambria Math" panose="02040503050406030204" pitchFamily="18" charset="0"/>
                            <a:ea typeface="+mn-ea"/>
                            <a:cs typeface="+mn-cs"/>
                          </a:rPr>
                          <m:t>∙</m:t>
                        </m:r>
                        <m:sSup>
                          <m:sSupPr>
                            <m:ctrlPr>
                              <a:rPr lang="fr-CA" sz="1100" i="1">
                                <a:solidFill>
                                  <a:schemeClr val="dk1"/>
                                </a:solidFill>
                                <a:effectLst/>
                                <a:latin typeface="Cambria Math" panose="02040503050406030204" pitchFamily="18" charset="0"/>
                                <a:ea typeface="+mn-ea"/>
                                <a:cs typeface="+mn-cs"/>
                              </a:rPr>
                            </m:ctrlPr>
                          </m:sSupPr>
                          <m:e>
                            <m:r>
                              <a:rPr lang="fr-FR" sz="1100" i="1">
                                <a:solidFill>
                                  <a:schemeClr val="dk1"/>
                                </a:solidFill>
                                <a:effectLst/>
                                <a:latin typeface="Cambria Math" panose="02040503050406030204" pitchFamily="18" charset="0"/>
                                <a:ea typeface="+mn-ea"/>
                                <a:cs typeface="+mn-cs"/>
                              </a:rPr>
                              <m:t>𝐿</m:t>
                            </m:r>
                          </m:e>
                          <m:sup>
                            <m:r>
                              <a:rPr lang="fr-FR" sz="1100" i="1">
                                <a:solidFill>
                                  <a:schemeClr val="dk1"/>
                                </a:solidFill>
                                <a:effectLst/>
                                <a:latin typeface="Cambria Math" panose="02040503050406030204" pitchFamily="18" charset="0"/>
                                <a:ea typeface="+mn-ea"/>
                                <a:cs typeface="+mn-cs"/>
                              </a:rPr>
                              <m:t>3</m:t>
                            </m:r>
                          </m:sup>
                        </m:sSup>
                        <m:d>
                          <m:dPr>
                            <m:ctrlPr>
                              <a:rPr lang="fr-CA"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1−</m:t>
                            </m:r>
                            <m:sSup>
                              <m:sSupPr>
                                <m:ctrlPr>
                                  <a:rPr lang="fr-CA" sz="1100" i="1">
                                    <a:solidFill>
                                      <a:schemeClr val="dk1"/>
                                    </a:solidFill>
                                    <a:effectLst/>
                                    <a:latin typeface="Cambria Math" panose="02040503050406030204" pitchFamily="18" charset="0"/>
                                    <a:ea typeface="+mn-ea"/>
                                    <a:cs typeface="+mn-cs"/>
                                  </a:rPr>
                                </m:ctrlPr>
                              </m:sSupPr>
                              <m:e>
                                <m:r>
                                  <a:rPr lang="fr-FR" sz="1100" i="1">
                                    <a:solidFill>
                                      <a:schemeClr val="dk1"/>
                                    </a:solidFill>
                                    <a:effectLst/>
                                    <a:latin typeface="Cambria Math" panose="02040503050406030204" pitchFamily="18" charset="0"/>
                                    <a:ea typeface="+mn-ea"/>
                                    <a:cs typeface="+mn-cs"/>
                                  </a:rPr>
                                  <m:t>𝜈</m:t>
                                </m:r>
                              </m:e>
                              <m:sup>
                                <m:r>
                                  <a:rPr lang="fr-FR" sz="1100" i="1">
                                    <a:solidFill>
                                      <a:schemeClr val="dk1"/>
                                    </a:solidFill>
                                    <a:effectLst/>
                                    <a:latin typeface="Cambria Math" panose="02040503050406030204" pitchFamily="18" charset="0"/>
                                    <a:ea typeface="+mn-ea"/>
                                    <a:cs typeface="+mn-cs"/>
                                  </a:rPr>
                                  <m:t>2</m:t>
                                </m:r>
                              </m:sup>
                            </m:sSup>
                          </m:e>
                        </m:d>
                      </m:num>
                      <m:den>
                        <m:r>
                          <a:rPr lang="fr-FR" sz="1100" i="1">
                            <a:solidFill>
                              <a:schemeClr val="dk1"/>
                            </a:solidFill>
                            <a:effectLst/>
                            <a:latin typeface="Cambria Math" panose="02040503050406030204" pitchFamily="18" charset="0"/>
                            <a:ea typeface="+mn-ea"/>
                            <a:cs typeface="+mn-cs"/>
                          </a:rPr>
                          <m:t>48∙</m:t>
                        </m:r>
                        <m:r>
                          <a:rPr lang="fr-FR" sz="1100" i="1">
                            <a:solidFill>
                              <a:schemeClr val="dk1"/>
                            </a:solidFill>
                            <a:effectLst/>
                            <a:latin typeface="Cambria Math" panose="02040503050406030204" pitchFamily="18" charset="0"/>
                            <a:ea typeface="+mn-ea"/>
                            <a:cs typeface="+mn-cs"/>
                          </a:rPr>
                          <m:t>𝐸</m:t>
                        </m:r>
                        <m:r>
                          <a:rPr lang="fr-FR" sz="1100" i="1">
                            <a:solidFill>
                              <a:schemeClr val="dk1"/>
                            </a:solidFill>
                            <a:effectLst/>
                            <a:latin typeface="Cambria Math" panose="02040503050406030204" pitchFamily="18" charset="0"/>
                            <a:ea typeface="+mn-ea"/>
                            <a:cs typeface="+mn-cs"/>
                          </a:rPr>
                          <m:t>∙</m:t>
                        </m:r>
                        <m:r>
                          <m:rPr>
                            <m:sty m:val="p"/>
                          </m:rPr>
                          <a:rPr lang="fr-FR" sz="1100">
                            <a:solidFill>
                              <a:schemeClr val="dk1"/>
                            </a:solidFill>
                            <a:effectLst/>
                            <a:latin typeface="Cambria Math" panose="02040503050406030204" pitchFamily="18" charset="0"/>
                            <a:ea typeface="+mn-ea"/>
                            <a:cs typeface="+mn-cs"/>
                          </a:rPr>
                          <m:t>Δ</m:t>
                        </m:r>
                      </m:den>
                    </m:f>
                  </m:oMath>
                </m:oMathPara>
              </a14:m>
              <a:endParaRPr lang="fr-CA" sz="1100">
                <a:solidFill>
                  <a:schemeClr val="dk1"/>
                </a:solidFill>
                <a:effectLst/>
                <a:latin typeface="+mn-lt"/>
                <a:ea typeface="+mn-ea"/>
                <a:cs typeface="+mn-cs"/>
              </a:endParaRPr>
            </a:p>
          </xdr:txBody>
        </xdr:sp>
      </mc:Choice>
      <mc:Fallback xmlns="">
        <xdr:sp macro="" textlink="">
          <xdr:nvSpPr>
            <xdr:cNvPr id="16" name="ZoneTexte 15">
              <a:extLst>
                <a:ext uri="{FF2B5EF4-FFF2-40B4-BE49-F238E27FC236}">
                  <a16:creationId xmlns:a16="http://schemas.microsoft.com/office/drawing/2014/main" id="{A8405B83-2121-4294-BAC9-5CFF0AAA4DE0}"/>
                </a:ext>
              </a:extLst>
            </xdr:cNvPr>
            <xdr:cNvSpPr txBox="1"/>
          </xdr:nvSpPr>
          <xdr:spPr>
            <a:xfrm>
              <a:off x="12819529" y="10174941"/>
              <a:ext cx="2543736" cy="593911"/>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mn-lt"/>
                  <a:ea typeface="+mn-ea"/>
                  <a:cs typeface="+mn-cs"/>
                </a:rPr>
                <a:t>Δ=</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𝑃∙𝐿</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1−𝜈</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2 )</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48∙𝐸∙𝐼</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   →𝐼=</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𝑃∙𝐿</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3</a:t>
              </a:r>
              <a:r>
                <a:rPr lang="fr-CA" sz="1100" i="0">
                  <a:solidFill>
                    <a:schemeClr val="dk1"/>
                  </a:solidFill>
                  <a:effectLst/>
                  <a:latin typeface="+mn-lt"/>
                  <a:ea typeface="+mn-ea"/>
                  <a:cs typeface="+mn-cs"/>
                </a:rPr>
                <a:t> (</a:t>
              </a:r>
              <a:r>
                <a:rPr lang="fr-FR" sz="1100" i="0">
                  <a:solidFill>
                    <a:schemeClr val="dk1"/>
                  </a:solidFill>
                  <a:effectLst/>
                  <a:latin typeface="+mn-lt"/>
                  <a:ea typeface="+mn-ea"/>
                  <a:cs typeface="+mn-cs"/>
                </a:rPr>
                <a:t>1−𝜈</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2 )</a:t>
              </a:r>
              <a:r>
                <a:rPr lang="fr-CA" sz="1100" i="0">
                  <a:solidFill>
                    <a:schemeClr val="dk1"/>
                  </a:solidFill>
                  <a:effectLst/>
                  <a:latin typeface="+mn-lt"/>
                  <a:ea typeface="+mn-ea"/>
                  <a:cs typeface="+mn-cs"/>
                </a:rPr>
                <a:t>)/(</a:t>
              </a:r>
              <a:r>
                <a:rPr lang="fr-FR" sz="1100" i="0">
                  <a:solidFill>
                    <a:schemeClr val="dk1"/>
                  </a:solidFill>
                  <a:effectLst/>
                  <a:latin typeface="+mn-lt"/>
                  <a:ea typeface="+mn-ea"/>
                  <a:cs typeface="+mn-cs"/>
                </a:rPr>
                <a:t>48∙𝐸∙Δ</a:t>
              </a:r>
              <a:r>
                <a:rPr lang="fr-CA" sz="1100" i="0">
                  <a:solidFill>
                    <a:schemeClr val="dk1"/>
                  </a:solidFill>
                  <a:effectLst/>
                  <a:latin typeface="+mn-lt"/>
                  <a:ea typeface="+mn-ea"/>
                  <a:cs typeface="+mn-cs"/>
                </a:rPr>
                <a:t>)</a:t>
              </a:r>
              <a:endParaRPr lang="fr-CA" sz="1100">
                <a:solidFill>
                  <a:schemeClr val="dk1"/>
                </a:solidFill>
                <a:effectLst/>
                <a:latin typeface="+mn-lt"/>
                <a:ea typeface="+mn-ea"/>
                <a:cs typeface="+mn-cs"/>
              </a:endParaRPr>
            </a:p>
          </xdr:txBody>
        </xdr:sp>
      </mc:Fallback>
    </mc:AlternateContent>
    <xdr:clientData/>
  </xdr:oneCellAnchor>
  <xdr:oneCellAnchor>
    <xdr:from>
      <xdr:col>8</xdr:col>
      <xdr:colOff>1311086</xdr:colOff>
      <xdr:row>53</xdr:row>
      <xdr:rowOff>1</xdr:rowOff>
    </xdr:from>
    <xdr:ext cx="2364443" cy="212912"/>
    <mc:AlternateContent xmlns:mc="http://schemas.openxmlformats.org/markup-compatibility/2006" xmlns:a14="http://schemas.microsoft.com/office/drawing/2010/main">
      <mc:Choice Requires="a14">
        <xdr:sp macro="" textlink="">
          <xdr:nvSpPr>
            <xdr:cNvPr id="17" name="ZoneTexte 16">
              <a:extLst>
                <a:ext uri="{FF2B5EF4-FFF2-40B4-BE49-F238E27FC236}">
                  <a16:creationId xmlns:a16="http://schemas.microsoft.com/office/drawing/2014/main" id="{BD524FE8-35D7-4D98-B79A-90F40B38E878}"/>
                </a:ext>
              </a:extLst>
            </xdr:cNvPr>
            <xdr:cNvSpPr txBox="1"/>
          </xdr:nvSpPr>
          <xdr:spPr>
            <a:xfrm>
              <a:off x="12494557" y="10970560"/>
              <a:ext cx="2364443" cy="212912"/>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centerGroup"/>
                  </m:oMathParaPr>
                  <m:oMath xmlns:m="http://schemas.openxmlformats.org/officeDocument/2006/math">
                    <m:r>
                      <a:rPr lang="fr-CA" sz="1100" b="0" i="1">
                        <a:latin typeface="Cambria Math" panose="02040503050406030204" pitchFamily="18" charset="0"/>
                      </a:rPr>
                      <m:t>𝐼</m:t>
                    </m:r>
                    <m:r>
                      <a:rPr lang="fr-CA" sz="1100" b="0" i="1">
                        <a:latin typeface="Cambria Math" panose="02040503050406030204" pitchFamily="18" charset="0"/>
                      </a:rPr>
                      <m:t>=</m:t>
                    </m:r>
                    <m:f>
                      <m:fPr>
                        <m:type m:val="lin"/>
                        <m:ctrlPr>
                          <a:rPr lang="fr-CA" sz="1100" b="0" i="1">
                            <a:latin typeface="Cambria Math" panose="02040503050406030204" pitchFamily="18" charset="0"/>
                          </a:rPr>
                        </m:ctrlPr>
                      </m:fPr>
                      <m:num>
                        <m:d>
                          <m:dPr>
                            <m:ctrlPr>
                              <a:rPr lang="fr-CA" sz="1100" b="0" i="1">
                                <a:latin typeface="Cambria Math" panose="02040503050406030204" pitchFamily="18" charset="0"/>
                              </a:rPr>
                            </m:ctrlPr>
                          </m:dPr>
                          <m:e>
                            <m:r>
                              <a:rPr lang="fr-CA" sz="1100" b="0" i="1">
                                <a:latin typeface="Cambria Math" panose="02040503050406030204" pitchFamily="18" charset="0"/>
                              </a:rPr>
                              <m:t>𝑏</m:t>
                            </m:r>
                            <m:r>
                              <a:rPr lang="fr-CA" sz="1100" b="0" i="1">
                                <a:latin typeface="Cambria Math" panose="02040503050406030204" pitchFamily="18" charset="0"/>
                                <a:ea typeface="Cambria Math" panose="02040503050406030204" pitchFamily="18" charset="0"/>
                              </a:rPr>
                              <m:t>∙</m:t>
                            </m:r>
                            <m:sSup>
                              <m:sSupPr>
                                <m:ctrlPr>
                                  <a:rPr lang="fr-CA" sz="1100" b="0" i="1">
                                    <a:latin typeface="Cambria Math" panose="02040503050406030204" pitchFamily="18" charset="0"/>
                                    <a:ea typeface="Cambria Math" panose="02040503050406030204" pitchFamily="18" charset="0"/>
                                  </a:rPr>
                                </m:ctrlPr>
                              </m:sSupPr>
                              <m:e>
                                <m:r>
                                  <a:rPr lang="fr-CA" sz="1100" b="0" i="1">
                                    <a:latin typeface="Cambria Math" panose="02040503050406030204" pitchFamily="18" charset="0"/>
                                    <a:ea typeface="Cambria Math" panose="02040503050406030204" pitchFamily="18" charset="0"/>
                                  </a:rPr>
                                  <m:t>h</m:t>
                                </m:r>
                              </m:e>
                              <m:sup>
                                <m:r>
                                  <a:rPr lang="fr-CA" sz="1100" b="0" i="1">
                                    <a:latin typeface="Cambria Math" panose="02040503050406030204" pitchFamily="18" charset="0"/>
                                    <a:ea typeface="Cambria Math" panose="02040503050406030204" pitchFamily="18" charset="0"/>
                                  </a:rPr>
                                  <m:t>3</m:t>
                                </m:r>
                              </m:sup>
                            </m:sSup>
                          </m:e>
                        </m:d>
                      </m:num>
                      <m:den>
                        <m:r>
                          <a:rPr lang="fr-CA" sz="1100" b="0" i="1">
                            <a:latin typeface="Cambria Math" panose="02040503050406030204" pitchFamily="18" charset="0"/>
                          </a:rPr>
                          <m:t>12 </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h</m:t>
                        </m:r>
                        <m:r>
                          <a:rPr lang="fr-CA" sz="1100" b="0" i="1">
                            <a:latin typeface="Cambria Math" panose="02040503050406030204" pitchFamily="18" charset="0"/>
                            <a:ea typeface="Cambria Math" panose="02040503050406030204" pitchFamily="18" charset="0"/>
                          </a:rPr>
                          <m:t>= </m:t>
                        </m:r>
                      </m:den>
                    </m:f>
                    <m:sSup>
                      <m:sSupPr>
                        <m:ctrlPr>
                          <a:rPr lang="fr-CA" sz="1100" b="0" i="1">
                            <a:latin typeface="Cambria Math" panose="02040503050406030204" pitchFamily="18" charset="0"/>
                          </a:rPr>
                        </m:ctrlPr>
                      </m:sSupPr>
                      <m:e>
                        <m:d>
                          <m:dPr>
                            <m:ctrlPr>
                              <a:rPr lang="fr-CA" sz="1100" b="0" i="1">
                                <a:latin typeface="Cambria Math" panose="02040503050406030204" pitchFamily="18" charset="0"/>
                              </a:rPr>
                            </m:ctrlPr>
                          </m:dPr>
                          <m:e>
                            <m:f>
                              <m:fPr>
                                <m:type m:val="lin"/>
                                <m:ctrlPr>
                                  <a:rPr lang="fr-CA" sz="1100" b="0" i="1">
                                    <a:latin typeface="Cambria Math" panose="02040503050406030204" pitchFamily="18" charset="0"/>
                                  </a:rPr>
                                </m:ctrlPr>
                              </m:fPr>
                              <m:num>
                                <m:r>
                                  <a:rPr lang="fr-CA" sz="1100" b="0" i="1">
                                    <a:latin typeface="Cambria Math" panose="02040503050406030204" pitchFamily="18" charset="0"/>
                                  </a:rPr>
                                  <m:t>12</m:t>
                                </m:r>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𝐼</m:t>
                                </m:r>
                              </m:num>
                              <m:den>
                                <m:r>
                                  <a:rPr lang="fr-CA" sz="1100" b="0" i="1">
                                    <a:latin typeface="Cambria Math" panose="02040503050406030204" pitchFamily="18" charset="0"/>
                                  </a:rPr>
                                  <m:t>𝑏</m:t>
                                </m:r>
                              </m:den>
                            </m:f>
                          </m:e>
                        </m:d>
                      </m:e>
                      <m:sup>
                        <m:r>
                          <a:rPr lang="fr-CA" sz="1100" b="0" i="1">
                            <a:latin typeface="Cambria Math" panose="02040503050406030204" pitchFamily="18" charset="0"/>
                          </a:rPr>
                          <m:t>1/3</m:t>
                        </m:r>
                      </m:sup>
                    </m:sSup>
                    <m:r>
                      <a:rPr lang="fr-CA" sz="1100" b="0" i="1">
                        <a:latin typeface="Cambria Math" panose="02040503050406030204" pitchFamily="18" charset="0"/>
                      </a:rPr>
                      <m:t> </m:t>
                    </m:r>
                  </m:oMath>
                </m:oMathPara>
              </a14:m>
              <a:endParaRPr lang="fr-CA" sz="1100"/>
            </a:p>
          </xdr:txBody>
        </xdr:sp>
      </mc:Choice>
      <mc:Fallback xmlns="">
        <xdr:sp macro="" textlink="">
          <xdr:nvSpPr>
            <xdr:cNvPr id="17" name="ZoneTexte 16">
              <a:extLst>
                <a:ext uri="{FF2B5EF4-FFF2-40B4-BE49-F238E27FC236}">
                  <a16:creationId xmlns:a16="http://schemas.microsoft.com/office/drawing/2014/main" id="{BD524FE8-35D7-4D98-B79A-90F40B38E878}"/>
                </a:ext>
              </a:extLst>
            </xdr:cNvPr>
            <xdr:cNvSpPr txBox="1"/>
          </xdr:nvSpPr>
          <xdr:spPr>
            <a:xfrm>
              <a:off x="12494557" y="10970560"/>
              <a:ext cx="2364443" cy="212912"/>
            </a:xfrm>
            <a:prstGeom prst="rect">
              <a:avLst/>
            </a:prstGeom>
            <a:solidFill>
              <a:schemeClr val="bg1"/>
            </a:solidFill>
            <a:ln w="6350">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r>
                <a:rPr lang="fr-CA" sz="1100" b="0" i="0">
                  <a:latin typeface="Cambria Math" panose="02040503050406030204" pitchFamily="18" charset="0"/>
                </a:rPr>
                <a:t>𝐼=(𝑏</a:t>
              </a:r>
              <a:r>
                <a:rPr lang="fr-CA" sz="1100" b="0" i="0">
                  <a:latin typeface="Cambria Math" panose="02040503050406030204" pitchFamily="18" charset="0"/>
                  <a:ea typeface="Cambria Math" panose="02040503050406030204" pitchFamily="18" charset="0"/>
                </a:rPr>
                <a:t>∙ℎ^3 )∕〖</a:t>
              </a:r>
              <a:r>
                <a:rPr lang="fr-CA" sz="1100" b="0" i="0">
                  <a:latin typeface="Cambria Math" panose="02040503050406030204" pitchFamily="18" charset="0"/>
                </a:rPr>
                <a:t>12 </a:t>
              </a:r>
              <a:r>
                <a:rPr lang="fr-CA" sz="1100" b="0" i="0">
                  <a:latin typeface="Cambria Math" panose="02040503050406030204" pitchFamily="18" charset="0"/>
                  <a:ea typeface="Cambria Math" panose="02040503050406030204" pitchFamily="18" charset="0"/>
                </a:rPr>
                <a:t>→ℎ= 〗 </a:t>
              </a:r>
              <a:r>
                <a:rPr lang="fr-CA" sz="1100" b="0" i="0">
                  <a:latin typeface="Cambria Math" panose="02040503050406030204" pitchFamily="18" charset="0"/>
                </a:rPr>
                <a:t>(〖12</a:t>
              </a:r>
              <a:r>
                <a:rPr lang="fr-CA" sz="1100" b="0" i="0">
                  <a:latin typeface="Cambria Math" panose="02040503050406030204" pitchFamily="18" charset="0"/>
                  <a:ea typeface="Cambria Math" panose="02040503050406030204" pitchFamily="18" charset="0"/>
                </a:rPr>
                <a:t>∙𝐼〗∕</a:t>
              </a:r>
              <a:r>
                <a:rPr lang="fr-CA" sz="1100" b="0" i="0">
                  <a:latin typeface="Cambria Math" panose="02040503050406030204" pitchFamily="18" charset="0"/>
                </a:rPr>
                <a:t>𝑏)^(1/3)  </a:t>
              </a:r>
              <a:endParaRPr lang="fr-CA" sz="1100"/>
            </a:p>
          </xdr:txBody>
        </xdr:sp>
      </mc:Fallback>
    </mc:AlternateContent>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2358984</xdr:colOff>
      <xdr:row>2</xdr:row>
      <xdr:rowOff>75718</xdr:rowOff>
    </xdr:from>
    <xdr:to>
      <xdr:col>3</xdr:col>
      <xdr:colOff>2109107</xdr:colOff>
      <xdr:row>23</xdr:row>
      <xdr:rowOff>173382</xdr:rowOff>
    </xdr:to>
    <xdr:pic>
      <xdr:nvPicPr>
        <xdr:cNvPr id="14" name="Image 13">
          <a:extLst>
            <a:ext uri="{FF2B5EF4-FFF2-40B4-BE49-F238E27FC236}">
              <a16:creationId xmlns:a16="http://schemas.microsoft.com/office/drawing/2014/main" id="{A9852623-1215-4372-9EFC-3D15909EF118}"/>
            </a:ext>
          </a:extLst>
        </xdr:cNvPr>
        <xdr:cNvPicPr>
          <a:picLocks noChangeAspect="1"/>
        </xdr:cNvPicPr>
      </xdr:nvPicPr>
      <xdr:blipFill>
        <a:blip xmlns:r="http://schemas.openxmlformats.org/officeDocument/2006/relationships" r:embed="rId1"/>
        <a:stretch>
          <a:fillRect/>
        </a:stretch>
      </xdr:blipFill>
      <xdr:spPr>
        <a:xfrm>
          <a:off x="2563091" y="524754"/>
          <a:ext cx="3709802" cy="4451949"/>
        </a:xfrm>
        <a:prstGeom prst="rect">
          <a:avLst/>
        </a:prstGeom>
        <a:ln>
          <a:solidFill>
            <a:sysClr val="windowText" lastClr="000000"/>
          </a:solidFill>
        </a:ln>
      </xdr:spPr>
    </xdr:pic>
    <xdr:clientData/>
  </xdr:twoCellAnchor>
  <xdr:oneCellAnchor>
    <xdr:from>
      <xdr:col>11</xdr:col>
      <xdr:colOff>672891</xdr:colOff>
      <xdr:row>10</xdr:row>
      <xdr:rowOff>4053</xdr:rowOff>
    </xdr:from>
    <xdr:ext cx="1495628" cy="240875"/>
    <mc:AlternateContent xmlns:mc="http://schemas.openxmlformats.org/markup-compatibility/2006" xmlns:a14="http://schemas.microsoft.com/office/drawing/2010/main">
      <mc:Choice Requires="a14">
        <xdr:sp macro="" textlink="">
          <xdr:nvSpPr>
            <xdr:cNvPr id="15" name="ZoneTexte 14">
              <a:extLst>
                <a:ext uri="{FF2B5EF4-FFF2-40B4-BE49-F238E27FC236}">
                  <a16:creationId xmlns:a16="http://schemas.microsoft.com/office/drawing/2014/main" id="{8D9EACC2-0E56-4E32-9DB2-8A454266D62F}"/>
                </a:ext>
              </a:extLst>
            </xdr:cNvPr>
            <xdr:cNvSpPr txBox="1"/>
          </xdr:nvSpPr>
          <xdr:spPr>
            <a:xfrm>
              <a:off x="15572712" y="1868232"/>
              <a:ext cx="1495628" cy="24087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14:m>
                <m:oMath xmlns:m="http://schemas.openxmlformats.org/officeDocument/2006/math">
                  <m:sSub>
                    <m:sSubPr>
                      <m:ctrlPr>
                        <a:rPr lang="fr-CA" sz="1100" i="1">
                          <a:latin typeface="Cambria Math" panose="02040503050406030204" pitchFamily="18" charset="0"/>
                        </a:rPr>
                      </m:ctrlPr>
                    </m:sSubPr>
                    <m:e>
                      <m:sSub>
                        <m:sSubPr>
                          <m:ctrlPr>
                            <a:rPr lang="fr-CA" sz="1100" i="1">
                              <a:latin typeface="Cambria Math" panose="02040503050406030204" pitchFamily="18" charset="0"/>
                            </a:rPr>
                          </m:ctrlPr>
                        </m:sSubPr>
                        <m:e>
                          <m:r>
                            <a:rPr lang="fr-CA" sz="1100" b="0" i="1">
                              <a:latin typeface="Cambria Math" panose="02040503050406030204" pitchFamily="18" charset="0"/>
                            </a:rPr>
                            <m:t>𝑤</m:t>
                          </m:r>
                        </m:e>
                        <m:sub>
                          <m:r>
                            <a:rPr lang="fr-CA" sz="1100" b="0" i="1">
                              <a:latin typeface="Cambria Math" panose="02040503050406030204" pitchFamily="18" charset="0"/>
                            </a:rPr>
                            <m:t>𝑓</m:t>
                          </m:r>
                        </m:sub>
                      </m:sSub>
                      <m:r>
                        <a:rPr lang="fr-CA" sz="1100" b="0" i="1">
                          <a:latin typeface="Cambria Math" panose="02040503050406030204" pitchFamily="18" charset="0"/>
                        </a:rPr>
                        <m:t>= </m:t>
                      </m:r>
                      <m:r>
                        <a:rPr lang="fr-CA" sz="110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rPr>
                        <m:t>𝐷</m:t>
                      </m:r>
                    </m:sub>
                  </m:sSub>
                  <m:r>
                    <a:rPr lang="fr-CA" sz="110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𝐷</m:t>
                  </m:r>
                  <m:r>
                    <a:rPr lang="fr-CA" sz="1100" b="0" i="1">
                      <a:latin typeface="Cambria Math" panose="02040503050406030204" pitchFamily="18" charset="0"/>
                      <a:ea typeface="Cambria Math" panose="02040503050406030204" pitchFamily="18" charset="0"/>
                    </a:rPr>
                    <m:t>+ </m:t>
                  </m:r>
                  <m:sSub>
                    <m:sSubPr>
                      <m:ctrlPr>
                        <a:rPr lang="fr-CA" sz="1100" b="0" i="1">
                          <a:latin typeface="Cambria Math" panose="02040503050406030204" pitchFamily="18" charset="0"/>
                          <a:ea typeface="Cambria Math" panose="02040503050406030204" pitchFamily="18" charset="0"/>
                        </a:rPr>
                      </m:ctrlPr>
                    </m:sSubPr>
                    <m:e>
                      <m:r>
                        <a:rPr lang="fr-CA" sz="1100" b="0" i="1">
                          <a:latin typeface="Cambria Math" panose="02040503050406030204" pitchFamily="18" charset="0"/>
                          <a:ea typeface="Cambria Math" panose="02040503050406030204" pitchFamily="18" charset="0"/>
                        </a:rPr>
                        <m:t>𝛼</m:t>
                      </m:r>
                    </m:e>
                    <m:sub>
                      <m:r>
                        <a:rPr lang="fr-CA" sz="1100" b="0" i="1">
                          <a:latin typeface="Cambria Math" panose="02040503050406030204" pitchFamily="18" charset="0"/>
                          <a:ea typeface="Cambria Math" panose="02040503050406030204" pitchFamily="18" charset="0"/>
                        </a:rPr>
                        <m:t>𝐿</m:t>
                      </m:r>
                      <m:r>
                        <a:rPr lang="fr-CA" sz="1100" b="0" i="1">
                          <a:latin typeface="Cambria Math" panose="02040503050406030204" pitchFamily="18" charset="0"/>
                          <a:ea typeface="Cambria Math" panose="02040503050406030204" pitchFamily="18" charset="0"/>
                        </a:rPr>
                        <m:t> </m:t>
                      </m:r>
                    </m:sub>
                  </m:sSub>
                  <m:r>
                    <a:rPr lang="fr-CA" sz="1100" b="0" i="1">
                      <a:latin typeface="Cambria Math" panose="02040503050406030204" pitchFamily="18" charset="0"/>
                      <a:ea typeface="Cambria Math" panose="02040503050406030204" pitchFamily="18" charset="0"/>
                    </a:rPr>
                    <m:t>∙</m:t>
                  </m:r>
                  <m:r>
                    <a:rPr lang="fr-CA" sz="1100" b="0" i="1">
                      <a:latin typeface="Cambria Math" panose="02040503050406030204" pitchFamily="18" charset="0"/>
                      <a:ea typeface="Cambria Math" panose="02040503050406030204" pitchFamily="18" charset="0"/>
                    </a:rPr>
                    <m:t>𝐿</m:t>
                  </m:r>
                </m:oMath>
              </a14:m>
              <a:endParaRPr lang="fr-CA" sz="1100"/>
            </a:p>
          </xdr:txBody>
        </xdr:sp>
      </mc:Choice>
      <mc:Fallback xmlns="">
        <xdr:sp macro="" textlink="">
          <xdr:nvSpPr>
            <xdr:cNvPr id="15" name="ZoneTexte 14">
              <a:extLst>
                <a:ext uri="{FF2B5EF4-FFF2-40B4-BE49-F238E27FC236}">
                  <a16:creationId xmlns:a16="http://schemas.microsoft.com/office/drawing/2014/main" id="{8D9EACC2-0E56-4E32-9DB2-8A454266D62F}"/>
                </a:ext>
              </a:extLst>
            </xdr:cNvPr>
            <xdr:cNvSpPr txBox="1"/>
          </xdr:nvSpPr>
          <xdr:spPr>
            <a:xfrm>
              <a:off x="15572712" y="1868232"/>
              <a:ext cx="1495628" cy="240875"/>
            </a:xfrm>
            <a:prstGeom prst="rect">
              <a:avLst/>
            </a:prstGeom>
            <a:ln w="6350">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fr-CA" sz="1100"/>
                <a:t> </a:t>
              </a:r>
              <a:r>
                <a:rPr lang="fr-CA" sz="1100" i="0">
                  <a:latin typeface="Cambria Math" panose="02040503050406030204" pitchFamily="18" charset="0"/>
                </a:rPr>
                <a:t>〖</a:t>
              </a:r>
              <a:r>
                <a:rPr lang="fr-CA" sz="1100" b="0" i="0">
                  <a:latin typeface="Cambria Math" panose="02040503050406030204" pitchFamily="18" charset="0"/>
                </a:rPr>
                <a:t>𝑤_𝑓= </a:t>
              </a:r>
              <a:r>
                <a:rPr lang="fr-CA" sz="1100" i="0">
                  <a:latin typeface="Cambria Math" panose="02040503050406030204" pitchFamily="18" charset="0"/>
                  <a:ea typeface="Cambria Math" panose="02040503050406030204" pitchFamily="18" charset="0"/>
                </a:rPr>
                <a:t>𝛼〗_</a:t>
              </a:r>
              <a:r>
                <a:rPr lang="fr-CA" sz="1100" b="0" i="0">
                  <a:latin typeface="Cambria Math" panose="02040503050406030204" pitchFamily="18" charset="0"/>
                </a:rPr>
                <a:t>𝐷</a:t>
              </a:r>
              <a:r>
                <a:rPr lang="fr-CA" sz="1100" i="0">
                  <a:latin typeface="Cambria Math" panose="02040503050406030204" pitchFamily="18" charset="0"/>
                  <a:ea typeface="Cambria Math" panose="02040503050406030204" pitchFamily="18" charset="0"/>
                </a:rPr>
                <a:t>∙</a:t>
              </a:r>
              <a:r>
                <a:rPr lang="fr-CA" sz="1100" b="0" i="0">
                  <a:latin typeface="Cambria Math" panose="02040503050406030204" pitchFamily="18" charset="0"/>
                  <a:ea typeface="Cambria Math" panose="02040503050406030204" pitchFamily="18" charset="0"/>
                </a:rPr>
                <a:t>𝐷+ 𝛼_(𝐿 )∙𝐿</a:t>
              </a:r>
              <a:endParaRPr lang="fr-CA" sz="1100"/>
            </a:p>
          </xdr:txBody>
        </xdr:sp>
      </mc:Fallback>
    </mc:AlternateContent>
    <xdr:clientData/>
  </xdr:oneCellAnchor>
  <xdr:twoCellAnchor editAs="oneCell">
    <xdr:from>
      <xdr:col>7</xdr:col>
      <xdr:colOff>18933</xdr:colOff>
      <xdr:row>15</xdr:row>
      <xdr:rowOff>13015</xdr:rowOff>
    </xdr:from>
    <xdr:to>
      <xdr:col>10</xdr:col>
      <xdr:colOff>560295</xdr:colOff>
      <xdr:row>17</xdr:row>
      <xdr:rowOff>54281</xdr:rowOff>
    </xdr:to>
    <xdr:pic>
      <xdr:nvPicPr>
        <xdr:cNvPr id="16" name="Image 15">
          <a:extLst>
            <a:ext uri="{FF2B5EF4-FFF2-40B4-BE49-F238E27FC236}">
              <a16:creationId xmlns:a16="http://schemas.microsoft.com/office/drawing/2014/main" id="{727A45C7-8D64-49F4-B533-310A1EDFC79F}"/>
            </a:ext>
          </a:extLst>
        </xdr:cNvPr>
        <xdr:cNvPicPr>
          <a:picLocks noChangeAspect="1"/>
        </xdr:cNvPicPr>
      </xdr:nvPicPr>
      <xdr:blipFill>
        <a:blip xmlns:r="http://schemas.openxmlformats.org/officeDocument/2006/relationships" r:embed="rId2"/>
        <a:stretch>
          <a:fillRect/>
        </a:stretch>
      </xdr:blipFill>
      <xdr:spPr>
        <a:xfrm>
          <a:off x="8849168" y="3117044"/>
          <a:ext cx="5852950" cy="444678"/>
        </a:xfrm>
        <a:prstGeom prst="rect">
          <a:avLst/>
        </a:prstGeom>
        <a:ln w="6350">
          <a:solidFill>
            <a:sysClr val="windowText" lastClr="000000"/>
          </a:solidFill>
        </a:ln>
      </xdr:spPr>
    </xdr:pic>
    <xdr:clientData/>
  </xdr:twoCellAnchor>
  <xdr:twoCellAnchor editAs="oneCell">
    <xdr:from>
      <xdr:col>7</xdr:col>
      <xdr:colOff>19050</xdr:colOff>
      <xdr:row>23</xdr:row>
      <xdr:rowOff>20852</xdr:rowOff>
    </xdr:from>
    <xdr:to>
      <xdr:col>10</xdr:col>
      <xdr:colOff>110771</xdr:colOff>
      <xdr:row>28</xdr:row>
      <xdr:rowOff>64434</xdr:rowOff>
    </xdr:to>
    <xdr:pic>
      <xdr:nvPicPr>
        <xdr:cNvPr id="17" name="Image 16">
          <a:extLst>
            <a:ext uri="{FF2B5EF4-FFF2-40B4-BE49-F238E27FC236}">
              <a16:creationId xmlns:a16="http://schemas.microsoft.com/office/drawing/2014/main" id="{EC9797CC-10BB-42B6-A3C6-66D53E987DF4}"/>
            </a:ext>
          </a:extLst>
        </xdr:cNvPr>
        <xdr:cNvPicPr>
          <a:picLocks noChangeAspect="1"/>
        </xdr:cNvPicPr>
      </xdr:nvPicPr>
      <xdr:blipFill>
        <a:blip xmlns:r="http://schemas.openxmlformats.org/officeDocument/2006/relationships" r:embed="rId3"/>
        <a:stretch>
          <a:fillRect/>
        </a:stretch>
      </xdr:blipFill>
      <xdr:spPr>
        <a:xfrm>
          <a:off x="8849285" y="4794558"/>
          <a:ext cx="5403309" cy="1099736"/>
        </a:xfrm>
        <a:prstGeom prst="rect">
          <a:avLst/>
        </a:prstGeom>
        <a:ln w="6350">
          <a:solidFill>
            <a:sysClr val="windowText" lastClr="000000"/>
          </a:solidFill>
        </a:ln>
      </xdr:spPr>
    </xdr:pic>
    <xdr:clientData/>
  </xdr:twoCellAnchor>
  <xdr:twoCellAnchor editAs="oneCell">
    <xdr:from>
      <xdr:col>7</xdr:col>
      <xdr:colOff>11205</xdr:colOff>
      <xdr:row>34</xdr:row>
      <xdr:rowOff>56030</xdr:rowOff>
    </xdr:from>
    <xdr:to>
      <xdr:col>8</xdr:col>
      <xdr:colOff>571500</xdr:colOff>
      <xdr:row>37</xdr:row>
      <xdr:rowOff>45969</xdr:rowOff>
    </xdr:to>
    <xdr:pic>
      <xdr:nvPicPr>
        <xdr:cNvPr id="18" name="Image 17">
          <a:extLst>
            <a:ext uri="{FF2B5EF4-FFF2-40B4-BE49-F238E27FC236}">
              <a16:creationId xmlns:a16="http://schemas.microsoft.com/office/drawing/2014/main" id="{F0D48166-7C9F-4FE5-B0FC-DE12C2201F46}"/>
            </a:ext>
          </a:extLst>
        </xdr:cNvPr>
        <xdr:cNvPicPr>
          <a:picLocks noChangeAspect="1"/>
        </xdr:cNvPicPr>
      </xdr:nvPicPr>
      <xdr:blipFill>
        <a:blip xmlns:r="http://schemas.openxmlformats.org/officeDocument/2006/relationships" r:embed="rId4"/>
        <a:stretch>
          <a:fillRect/>
        </a:stretch>
      </xdr:blipFill>
      <xdr:spPr>
        <a:xfrm>
          <a:off x="8841440" y="7082118"/>
          <a:ext cx="3339353" cy="690306"/>
        </a:xfrm>
        <a:prstGeom prst="rect">
          <a:avLst/>
        </a:prstGeom>
        <a:ln w="6350">
          <a:solidFill>
            <a:sysClr val="windowText" lastClr="000000"/>
          </a:solidFill>
        </a:ln>
      </xdr:spPr>
    </xdr:pic>
    <xdr:clientData/>
  </xdr:twoCellAnchor>
  <xdr:twoCellAnchor editAs="oneCell">
    <xdr:from>
      <xdr:col>7</xdr:col>
      <xdr:colOff>11206</xdr:colOff>
      <xdr:row>43</xdr:row>
      <xdr:rowOff>22412</xdr:rowOff>
    </xdr:from>
    <xdr:to>
      <xdr:col>8</xdr:col>
      <xdr:colOff>537884</xdr:colOff>
      <xdr:row>47</xdr:row>
      <xdr:rowOff>181881</xdr:rowOff>
    </xdr:to>
    <xdr:pic>
      <xdr:nvPicPr>
        <xdr:cNvPr id="19" name="Image 18">
          <a:extLst>
            <a:ext uri="{FF2B5EF4-FFF2-40B4-BE49-F238E27FC236}">
              <a16:creationId xmlns:a16="http://schemas.microsoft.com/office/drawing/2014/main" id="{173EB19A-9159-446C-9EFA-97334141A9D7}"/>
            </a:ext>
          </a:extLst>
        </xdr:cNvPr>
        <xdr:cNvPicPr>
          <a:picLocks noChangeAspect="1"/>
        </xdr:cNvPicPr>
      </xdr:nvPicPr>
      <xdr:blipFill>
        <a:blip xmlns:r="http://schemas.openxmlformats.org/officeDocument/2006/relationships" r:embed="rId5"/>
        <a:stretch>
          <a:fillRect/>
        </a:stretch>
      </xdr:blipFill>
      <xdr:spPr>
        <a:xfrm>
          <a:off x="8841441" y="8897471"/>
          <a:ext cx="3305736" cy="966292"/>
        </a:xfrm>
        <a:prstGeom prst="rect">
          <a:avLst/>
        </a:prstGeom>
        <a:ln w="6350">
          <a:solidFill>
            <a:sysClr val="windowText" lastClr="000000"/>
          </a:solidFill>
        </a:ln>
      </xdr:spPr>
    </xdr:pic>
    <xdr:clientData/>
  </xdr:twoCellAnchor>
  <xdr:twoCellAnchor>
    <xdr:from>
      <xdr:col>7</xdr:col>
      <xdr:colOff>0</xdr:colOff>
      <xdr:row>86</xdr:row>
      <xdr:rowOff>17319</xdr:rowOff>
    </xdr:from>
    <xdr:to>
      <xdr:col>12</xdr:col>
      <xdr:colOff>1073727</xdr:colOff>
      <xdr:row>91</xdr:row>
      <xdr:rowOff>18555</xdr:rowOff>
    </xdr:to>
    <xdr:sp macro="" textlink="">
      <xdr:nvSpPr>
        <xdr:cNvPr id="9" name="ZoneTexte 8">
          <a:extLst>
            <a:ext uri="{FF2B5EF4-FFF2-40B4-BE49-F238E27FC236}">
              <a16:creationId xmlns:a16="http://schemas.microsoft.com/office/drawing/2014/main" id="{74B00EDA-E3D1-44E6-A2DD-10F561AFC87A}"/>
            </a:ext>
          </a:extLst>
        </xdr:cNvPr>
        <xdr:cNvSpPr txBox="1"/>
      </xdr:nvSpPr>
      <xdr:spPr>
        <a:xfrm>
          <a:off x="8814955" y="18322637"/>
          <a:ext cx="8641772" cy="1040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Selon</a:t>
          </a:r>
          <a:r>
            <a:rPr lang="fr-CA" sz="1100" baseline="0"/>
            <a:t> la vérification des différents critères géométriques et de résistance, l</a:t>
          </a:r>
          <a:r>
            <a:rPr lang="fr-CA" sz="1100"/>
            <a:t>a</a:t>
          </a:r>
          <a:r>
            <a:rPr lang="fr-CA" sz="1100" baseline="0"/>
            <a:t> résistance de la connexion est adéquate.</a:t>
          </a:r>
          <a:endParaRPr lang="fr-CA"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6A2434-3A04-4C68-BDDD-1AD5BF7B08F7}" name="Tableau1" displayName="Tableau1" ref="F3:G16" totalsRowShown="0" headerRowDxfId="3">
  <autoFilter ref="F3:G16" xr:uid="{73A4585C-626B-44D8-9A11-83AA9B4F6E47}"/>
  <tableColumns count="2">
    <tableColumn id="1" xr3:uid="{4FCA9826-7016-4F78-8C24-1CA4EAFFAD1E}" name="Numéro " dataDxfId="2"/>
    <tableColumn id="2" xr3:uid="{8715F0E3-2717-444C-BB81-4A51B0D3DC93}" name="Nom de l'exemple"/>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89F228-3499-47C3-94B3-BC0FFBC58CBF}" name="Tableau13" displayName="Tableau13" ref="F19:G26" totalsRowShown="0" headerRowDxfId="1">
  <autoFilter ref="F19:G26" xr:uid="{4F00DB9F-5373-4DBA-ADBB-A69C41194CC4}"/>
  <tableColumns count="2">
    <tableColumn id="1" xr3:uid="{39E5D5FA-5D75-46D1-A61A-FF7A7BC4D8FE}" name="Code" dataDxfId="0"/>
    <tableColumn id="2" xr3:uid="{F16B219D-7036-4341-AE18-15E736AE4A8D}" name="Titre de la référence"/>
  </tableColumns>
  <tableStyleInfo name="TableStyleMedium1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luquebec.com/publications/communiques/2021/le-ceial-d-aluquebec-presente-la-1ere-edition-du-manuel-des-proprietes-geometriques-de-sections-extrudees-en-aluminium-handbook/"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CB53-B3C8-42D6-83CE-EDADAA4FFD3A}">
  <dimension ref="A1:K26"/>
  <sheetViews>
    <sheetView tabSelected="1" zoomScale="110" zoomScaleNormal="110" workbookViewId="0"/>
  </sheetViews>
  <sheetFormatPr baseColWidth="10" defaultRowHeight="15.5"/>
  <cols>
    <col min="1" max="1" width="3.6640625" customWidth="1"/>
    <col min="2" max="2" width="65.83203125" customWidth="1"/>
    <col min="3" max="3" width="1" customWidth="1"/>
    <col min="4" max="4" width="69.6640625" customWidth="1"/>
    <col min="5" max="5" width="1" customWidth="1"/>
    <col min="6" max="6" width="20" customWidth="1"/>
    <col min="7" max="7" width="62.5" customWidth="1"/>
    <col min="8" max="8" width="3.1640625" customWidth="1"/>
    <col min="10" max="10" width="8.6640625" customWidth="1"/>
  </cols>
  <sheetData>
    <row r="1" spans="1:11">
      <c r="A1" t="e" vm="1">
        <v>#VALUE!</v>
      </c>
    </row>
    <row r="2" spans="1:11" ht="21">
      <c r="F2" s="170" t="s">
        <v>378</v>
      </c>
      <c r="G2" s="160"/>
      <c r="I2" s="170" t="s">
        <v>379</v>
      </c>
      <c r="J2" s="160"/>
      <c r="K2" s="160"/>
    </row>
    <row r="3" spans="1:11">
      <c r="F3" s="4" t="s">
        <v>327</v>
      </c>
      <c r="G3" s="4" t="s">
        <v>328</v>
      </c>
      <c r="I3" s="165" t="s">
        <v>338</v>
      </c>
      <c r="J3" s="166">
        <f>25.4/1000</f>
        <v>2.5399999999999999E-2</v>
      </c>
      <c r="K3" s="164" t="s">
        <v>2</v>
      </c>
    </row>
    <row r="4" spans="1:11">
      <c r="F4" s="4" t="s">
        <v>317</v>
      </c>
      <c r="G4" t="s">
        <v>324</v>
      </c>
      <c r="I4" s="168" t="s">
        <v>339</v>
      </c>
      <c r="J4" s="169">
        <f>1/J3</f>
        <v>39.370078740157481</v>
      </c>
      <c r="K4" s="167" t="s">
        <v>344</v>
      </c>
    </row>
    <row r="5" spans="1:11">
      <c r="F5" s="4" t="s">
        <v>318</v>
      </c>
      <c r="G5" t="s">
        <v>326</v>
      </c>
      <c r="I5" s="165" t="s">
        <v>340</v>
      </c>
      <c r="J5" s="166">
        <v>2.2040000000000002</v>
      </c>
      <c r="K5" s="164" t="s">
        <v>345</v>
      </c>
    </row>
    <row r="6" spans="1:11">
      <c r="F6" s="4" t="s">
        <v>319</v>
      </c>
      <c r="G6" t="s">
        <v>329</v>
      </c>
      <c r="I6" s="168" t="s">
        <v>341</v>
      </c>
      <c r="J6" s="169">
        <v>6.8949999999999996</v>
      </c>
      <c r="K6" s="167" t="s">
        <v>346</v>
      </c>
    </row>
    <row r="7" spans="1:11">
      <c r="F7" s="4" t="s">
        <v>320</v>
      </c>
      <c r="G7" t="s">
        <v>330</v>
      </c>
      <c r="I7" s="165" t="s">
        <v>342</v>
      </c>
      <c r="J7" s="166">
        <v>4.4481999999999999</v>
      </c>
      <c r="K7" s="164" t="s">
        <v>347</v>
      </c>
    </row>
    <row r="8" spans="1:11">
      <c r="F8" s="4" t="s">
        <v>321</v>
      </c>
      <c r="G8" t="s">
        <v>331</v>
      </c>
      <c r="I8" s="168" t="s">
        <v>343</v>
      </c>
      <c r="J8" s="169">
        <f>J7*J3</f>
        <v>0.11298427999999999</v>
      </c>
      <c r="K8" s="167" t="s">
        <v>348</v>
      </c>
    </row>
    <row r="9" spans="1:11">
      <c r="F9" s="4" t="s">
        <v>322</v>
      </c>
      <c r="G9" t="s">
        <v>332</v>
      </c>
    </row>
    <row r="10" spans="1:11">
      <c r="F10" s="4" t="s">
        <v>323</v>
      </c>
      <c r="G10" t="s">
        <v>333</v>
      </c>
    </row>
    <row r="11" spans="1:11">
      <c r="F11" s="4"/>
      <c r="G11" t="s">
        <v>336</v>
      </c>
    </row>
    <row r="12" spans="1:11">
      <c r="F12" s="4"/>
    </row>
    <row r="13" spans="1:11">
      <c r="F13" s="4"/>
    </row>
    <row r="14" spans="1:11">
      <c r="F14" s="4"/>
    </row>
    <row r="15" spans="1:11">
      <c r="F15" s="4"/>
    </row>
    <row r="16" spans="1:11">
      <c r="F16" s="4"/>
    </row>
    <row r="18" spans="6:7" ht="21">
      <c r="F18" s="170" t="s">
        <v>406</v>
      </c>
      <c r="G18" s="160"/>
    </row>
    <row r="19" spans="6:7">
      <c r="F19" s="4" t="s">
        <v>335</v>
      </c>
      <c r="G19" s="4" t="s">
        <v>334</v>
      </c>
    </row>
    <row r="20" spans="6:7">
      <c r="F20" s="173" t="s">
        <v>62</v>
      </c>
      <c r="G20" s="174" t="s">
        <v>63</v>
      </c>
    </row>
    <row r="21" spans="6:7" ht="31">
      <c r="F21" s="173" t="s">
        <v>380</v>
      </c>
      <c r="G21" s="67" t="s">
        <v>405</v>
      </c>
    </row>
    <row r="22" spans="6:7">
      <c r="F22" s="173" t="s">
        <v>56</v>
      </c>
      <c r="G22" s="174" t="s">
        <v>57</v>
      </c>
    </row>
    <row r="23" spans="6:7" ht="31">
      <c r="F23" s="173" t="s">
        <v>95</v>
      </c>
      <c r="G23" s="67" t="s">
        <v>74</v>
      </c>
    </row>
    <row r="24" spans="6:7" ht="31">
      <c r="F24" s="175" t="s">
        <v>388</v>
      </c>
      <c r="G24" s="163" t="s">
        <v>389</v>
      </c>
    </row>
    <row r="25" spans="6:7">
      <c r="F25" s="4"/>
      <c r="G25" s="163"/>
    </row>
    <row r="26" spans="6:7">
      <c r="F26" s="4"/>
    </row>
  </sheetData>
  <hyperlinks>
    <hyperlink ref="G24" r:id="rId1" display="https://aluquebec.com/publications/communiques/2021/le-ceial-d-aluquebec-presente-la-1ere-edition-du-manuel-des-proprietes-geometriques-de-sections-extrudees-en-aluminium-handbook/" xr:uid="{7A7F5F59-3324-43B0-973E-3CCBEBF864B9}"/>
  </hyperlinks>
  <pageMargins left="0.7" right="0.7" top="0.75" bottom="0.75" header="0.3" footer="0.3"/>
  <pageSetup orientation="portrait"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F4458-7A59-4382-864C-49638D8A6CEA}">
  <sheetPr codeName="Feuil2">
    <pageSetUpPr fitToPage="1"/>
  </sheetPr>
  <dimension ref="A1:O45"/>
  <sheetViews>
    <sheetView zoomScaleNormal="100" workbookViewId="0">
      <selection activeCell="B2" sqref="B2"/>
    </sheetView>
  </sheetViews>
  <sheetFormatPr baseColWidth="10" defaultRowHeight="15.5"/>
  <cols>
    <col min="1" max="1" width="0.83203125" customWidth="1"/>
    <col min="2" max="2" width="2.1640625" customWidth="1"/>
    <col min="3" max="3" width="45.1640625" customWidth="1"/>
    <col min="4" max="4" width="55.6640625" customWidth="1"/>
    <col min="5" max="5" width="2.1640625" customWidth="1"/>
    <col min="6" max="6" width="0.83203125" customWidth="1"/>
    <col min="7" max="7" width="2.1640625" customWidth="1"/>
    <col min="8" max="8" width="27.5" customWidth="1"/>
    <col min="9" max="9" width="18.5" customWidth="1"/>
    <col min="10" max="10" width="15.83203125" customWidth="1"/>
    <col min="11" max="11" width="15.1640625" customWidth="1"/>
    <col min="12" max="12" width="14.1640625" customWidth="1"/>
    <col min="13" max="13" width="17.1640625" customWidth="1"/>
    <col min="14" max="14" width="2.1640625" customWidth="1"/>
    <col min="15" max="15" width="0.83203125" customWidth="1"/>
  </cols>
  <sheetData>
    <row r="1" spans="1:15" ht="6" customHeight="1" thickBot="1">
      <c r="A1" s="79"/>
      <c r="B1" s="79"/>
      <c r="C1" s="79"/>
      <c r="D1" s="79"/>
      <c r="E1" s="79"/>
      <c r="F1" s="79"/>
      <c r="G1" s="78"/>
      <c r="H1" s="79"/>
      <c r="I1" s="79"/>
      <c r="J1" s="79"/>
      <c r="K1" s="79"/>
      <c r="L1" s="79"/>
      <c r="M1" s="79"/>
      <c r="N1" s="79"/>
      <c r="O1" s="79"/>
    </row>
    <row r="2" spans="1:15" ht="26.5" thickBot="1">
      <c r="A2" s="79"/>
      <c r="B2" s="90"/>
      <c r="C2" s="91" t="s">
        <v>30</v>
      </c>
      <c r="D2" s="92"/>
      <c r="E2" s="92"/>
      <c r="F2" s="79"/>
      <c r="G2" s="89"/>
      <c r="H2" s="89" t="s">
        <v>266</v>
      </c>
      <c r="I2" s="89"/>
      <c r="J2" s="89"/>
      <c r="K2" s="89"/>
      <c r="L2" s="89"/>
      <c r="M2" s="89"/>
      <c r="N2" s="89"/>
      <c r="O2" s="79"/>
    </row>
    <row r="3" spans="1:15" ht="16" thickBot="1">
      <c r="A3" s="79"/>
      <c r="F3" s="79"/>
      <c r="G3" s="84"/>
      <c r="H3" s="88" t="s">
        <v>261</v>
      </c>
      <c r="I3" s="85"/>
      <c r="J3" s="85"/>
      <c r="K3" s="85"/>
      <c r="L3" s="85"/>
      <c r="M3" s="85"/>
      <c r="N3" s="85"/>
      <c r="O3" s="79"/>
    </row>
    <row r="4" spans="1:15" ht="16" thickBot="1">
      <c r="A4" s="79"/>
      <c r="F4" s="79"/>
      <c r="N4" s="15"/>
      <c r="O4" s="79"/>
    </row>
    <row r="5" spans="1:15" ht="16.5" thickBot="1">
      <c r="A5" s="79"/>
      <c r="C5" s="1"/>
      <c r="F5" s="79"/>
      <c r="I5" s="32" t="s">
        <v>37</v>
      </c>
      <c r="J5" s="32" t="s">
        <v>38</v>
      </c>
      <c r="O5" s="79"/>
    </row>
    <row r="6" spans="1:15" ht="16" thickBot="1">
      <c r="A6" s="79"/>
      <c r="C6" s="63"/>
      <c r="F6" s="79"/>
      <c r="H6" s="56" t="s">
        <v>33</v>
      </c>
      <c r="I6" s="7">
        <v>1.25</v>
      </c>
      <c r="J6" s="7">
        <v>1.5</v>
      </c>
      <c r="M6" s="15" t="s">
        <v>40</v>
      </c>
      <c r="O6" s="79"/>
    </row>
    <row r="7" spans="1:15" ht="16" thickBot="1">
      <c r="A7" s="79"/>
      <c r="C7" s="63"/>
      <c r="F7" s="79"/>
      <c r="H7" s="15"/>
      <c r="O7" s="79"/>
    </row>
    <row r="8" spans="1:15" ht="16" thickBot="1">
      <c r="A8" s="79"/>
      <c r="C8" s="63"/>
      <c r="F8" s="79"/>
      <c r="H8" s="15"/>
      <c r="I8" s="32" t="s">
        <v>32</v>
      </c>
      <c r="J8" s="32" t="s">
        <v>34</v>
      </c>
      <c r="O8" s="79"/>
    </row>
    <row r="9" spans="1:15" ht="16" thickBot="1">
      <c r="A9" s="79"/>
      <c r="C9" s="63"/>
      <c r="F9" s="79"/>
      <c r="H9" s="56" t="s">
        <v>35</v>
      </c>
      <c r="I9" s="7">
        <v>4</v>
      </c>
      <c r="J9" s="7">
        <f>I9*I6</f>
        <v>5</v>
      </c>
      <c r="N9" s="4"/>
      <c r="O9" s="79"/>
    </row>
    <row r="10" spans="1:15" ht="16" thickBot="1">
      <c r="A10" s="79"/>
      <c r="C10" s="63"/>
      <c r="D10" s="27"/>
      <c r="F10" s="79"/>
      <c r="H10" s="56" t="s">
        <v>36</v>
      </c>
      <c r="I10" s="7">
        <v>16</v>
      </c>
      <c r="J10" s="7">
        <f>I10*J6</f>
        <v>24</v>
      </c>
      <c r="O10" s="79"/>
    </row>
    <row r="11" spans="1:15" ht="18" thickBot="1">
      <c r="A11" s="79"/>
      <c r="C11" s="63"/>
      <c r="D11" s="27"/>
      <c r="F11" s="79"/>
      <c r="H11" s="56" t="s">
        <v>50</v>
      </c>
      <c r="I11" s="19"/>
      <c r="J11" s="7">
        <f>SUM(J9:J10)</f>
        <v>29</v>
      </c>
      <c r="L11" s="15"/>
      <c r="M11" s="4"/>
      <c r="O11" s="79"/>
    </row>
    <row r="12" spans="1:15" ht="16" thickBot="1">
      <c r="A12" s="79"/>
      <c r="C12" s="63"/>
      <c r="D12" s="27"/>
      <c r="F12" s="79"/>
      <c r="O12" s="79"/>
    </row>
    <row r="13" spans="1:15" ht="16" thickBot="1">
      <c r="A13" s="79"/>
      <c r="C13" s="62"/>
      <c r="F13" s="79"/>
      <c r="O13" s="79"/>
    </row>
    <row r="14" spans="1:15" ht="16" thickBot="1">
      <c r="A14" s="79"/>
      <c r="C14" s="177" t="s">
        <v>252</v>
      </c>
      <c r="D14" s="177"/>
      <c r="F14" s="79"/>
      <c r="G14" s="80"/>
      <c r="H14" s="81" t="s">
        <v>49</v>
      </c>
      <c r="I14" s="82"/>
      <c r="J14" s="82"/>
      <c r="K14" s="82"/>
      <c r="L14" s="82"/>
      <c r="M14" s="82"/>
      <c r="N14" s="82"/>
      <c r="O14" s="79"/>
    </row>
    <row r="15" spans="1:15" ht="16" thickBot="1">
      <c r="A15" s="79"/>
      <c r="D15" s="26"/>
      <c r="F15" s="79"/>
      <c r="O15" s="79"/>
    </row>
    <row r="16" spans="1:15" ht="18" thickBot="1">
      <c r="A16" s="79"/>
      <c r="C16" s="178" t="s">
        <v>267</v>
      </c>
      <c r="D16" s="179"/>
      <c r="F16" s="79"/>
      <c r="H16" s="159" t="s">
        <v>41</v>
      </c>
      <c r="I16" s="55">
        <v>240</v>
      </c>
      <c r="M16" s="15" t="s">
        <v>373</v>
      </c>
      <c r="N16" s="15"/>
      <c r="O16" s="79"/>
    </row>
    <row r="17" spans="1:15" ht="16.5" thickBot="1">
      <c r="A17" s="79"/>
      <c r="C17" s="127" t="s">
        <v>313</v>
      </c>
      <c r="D17" s="128"/>
      <c r="F17" s="79"/>
      <c r="H17" s="171" t="s">
        <v>381</v>
      </c>
      <c r="I17" s="55">
        <v>0.9</v>
      </c>
      <c r="M17" s="15" t="s">
        <v>352</v>
      </c>
      <c r="N17" s="15"/>
      <c r="O17" s="79"/>
    </row>
    <row r="18" spans="1:15" ht="18" thickBot="1">
      <c r="A18" s="79"/>
      <c r="C18" s="123" t="s">
        <v>314</v>
      </c>
      <c r="D18" s="129"/>
      <c r="F18" s="79"/>
      <c r="H18" s="159" t="s">
        <v>31</v>
      </c>
      <c r="I18" s="64">
        <f>$J$11*1000/(I17*I16)</f>
        <v>134.25925925925927</v>
      </c>
      <c r="O18" s="79"/>
    </row>
    <row r="19" spans="1:15" ht="16" thickBot="1">
      <c r="A19" s="79"/>
      <c r="C19" s="123" t="s">
        <v>303</v>
      </c>
      <c r="D19" s="129"/>
      <c r="F19" s="79"/>
      <c r="H19" s="159" t="s">
        <v>51</v>
      </c>
      <c r="I19" s="65">
        <f>SQRT(4*I18/PI())</f>
        <v>13.074563018921108</v>
      </c>
      <c r="O19" s="79"/>
    </row>
    <row r="20" spans="1:15" ht="16" thickBot="1">
      <c r="A20" s="79"/>
      <c r="C20" s="123" t="s">
        <v>304</v>
      </c>
      <c r="D20" s="129"/>
      <c r="F20" s="79"/>
      <c r="H20" s="159" t="s">
        <v>52</v>
      </c>
      <c r="I20" s="66">
        <f>I19/25.4</f>
        <v>0.51474657554807512</v>
      </c>
      <c r="O20" s="79"/>
    </row>
    <row r="21" spans="1:15" ht="16" thickBot="1">
      <c r="A21" s="79"/>
      <c r="C21" s="123" t="s">
        <v>305</v>
      </c>
      <c r="D21" s="129"/>
      <c r="F21" s="79"/>
      <c r="H21" s="20"/>
      <c r="I21" s="15"/>
      <c r="O21" s="79"/>
    </row>
    <row r="22" spans="1:15" ht="16" thickBot="1">
      <c r="A22" s="79"/>
      <c r="C22" s="130" t="s">
        <v>315</v>
      </c>
      <c r="D22" s="129"/>
      <c r="F22" s="79"/>
      <c r="H22" s="159" t="s">
        <v>59</v>
      </c>
      <c r="I22" s="30" t="s">
        <v>43</v>
      </c>
      <c r="O22" s="79"/>
    </row>
    <row r="23" spans="1:15" ht="18" customHeight="1" thickBot="1">
      <c r="A23" s="79"/>
      <c r="C23" s="130" t="s">
        <v>316</v>
      </c>
      <c r="D23" s="129"/>
      <c r="F23" s="79"/>
      <c r="H23" s="159" t="s">
        <v>60</v>
      </c>
      <c r="I23" s="55">
        <f>5/8</f>
        <v>0.625</v>
      </c>
      <c r="O23" s="79"/>
    </row>
    <row r="24" spans="1:15" ht="18.75" customHeight="1" thickBot="1">
      <c r="A24" s="79"/>
      <c r="C24" s="154"/>
      <c r="D24" s="132"/>
      <c r="F24" s="79"/>
      <c r="H24" s="159" t="s">
        <v>61</v>
      </c>
      <c r="I24" s="55">
        <f>I23*25.4</f>
        <v>15.875</v>
      </c>
      <c r="J24" t="s">
        <v>349</v>
      </c>
      <c r="O24" s="79"/>
    </row>
    <row r="25" spans="1:15" ht="16" thickBot="1">
      <c r="A25" s="79"/>
      <c r="C25" s="67"/>
      <c r="D25" s="21"/>
      <c r="F25" s="79"/>
      <c r="O25" s="79"/>
    </row>
    <row r="26" spans="1:15" ht="16" thickBot="1">
      <c r="A26" s="79"/>
      <c r="C26" s="118" t="s">
        <v>268</v>
      </c>
      <c r="D26" s="119"/>
      <c r="F26" s="79"/>
      <c r="G26" s="80"/>
      <c r="H26" s="81" t="s">
        <v>48</v>
      </c>
      <c r="I26" s="82"/>
      <c r="J26" s="82"/>
      <c r="K26" s="82"/>
      <c r="L26" s="82"/>
      <c r="M26" s="82"/>
      <c r="N26" s="82"/>
      <c r="O26" s="79"/>
    </row>
    <row r="27" spans="1:15" ht="19.5" customHeight="1" thickBot="1">
      <c r="A27" s="79"/>
      <c r="C27" s="180" t="s">
        <v>337</v>
      </c>
      <c r="D27" s="181"/>
      <c r="F27" s="79"/>
      <c r="O27" s="79"/>
    </row>
    <row r="28" spans="1:15" ht="18" thickBot="1">
      <c r="A28" s="79"/>
      <c r="C28" s="182"/>
      <c r="D28" s="183"/>
      <c r="F28" s="79"/>
      <c r="H28" s="159" t="s">
        <v>42</v>
      </c>
      <c r="I28" s="55">
        <v>260</v>
      </c>
      <c r="M28" s="15" t="s">
        <v>373</v>
      </c>
      <c r="N28" s="15"/>
      <c r="O28" s="79"/>
    </row>
    <row r="29" spans="1:15" ht="16.5" thickBot="1">
      <c r="A29" s="79"/>
      <c r="C29" s="182"/>
      <c r="D29" s="183"/>
      <c r="F29" s="79"/>
      <c r="H29" s="171" t="s">
        <v>381</v>
      </c>
      <c r="I29" s="55">
        <v>0.75</v>
      </c>
      <c r="M29" s="15" t="s">
        <v>353</v>
      </c>
      <c r="N29" s="15"/>
      <c r="O29" s="79"/>
    </row>
    <row r="30" spans="1:15" ht="18" thickBot="1">
      <c r="A30" s="79"/>
      <c r="C30" s="182"/>
      <c r="D30" s="183"/>
      <c r="F30" s="79"/>
      <c r="H30" s="159" t="s">
        <v>31</v>
      </c>
      <c r="I30" s="64">
        <f>$J$11*1000/(I29*I28)</f>
        <v>148.71794871794873</v>
      </c>
      <c r="O30" s="79"/>
    </row>
    <row r="31" spans="1:15" ht="16" thickBot="1">
      <c r="A31" s="79"/>
      <c r="C31" s="184"/>
      <c r="D31" s="185"/>
      <c r="F31" s="79"/>
      <c r="H31" s="159" t="s">
        <v>51</v>
      </c>
      <c r="I31" s="65">
        <f>SQRT(4*I30/PI())</f>
        <v>13.760580413615855</v>
      </c>
      <c r="L31" s="15"/>
      <c r="O31" s="79"/>
    </row>
    <row r="32" spans="1:15" ht="16" thickBot="1">
      <c r="A32" s="79"/>
      <c r="F32" s="79"/>
      <c r="H32" s="159" t="s">
        <v>52</v>
      </c>
      <c r="I32" s="66">
        <f>I31/25.4</f>
        <v>0.5417551343943251</v>
      </c>
      <c r="O32" s="79"/>
    </row>
    <row r="33" spans="1:15" ht="16" thickBot="1">
      <c r="A33" s="79"/>
      <c r="C33" s="93" t="s">
        <v>259</v>
      </c>
      <c r="D33" s="94"/>
      <c r="F33" s="79"/>
      <c r="H33" s="20"/>
      <c r="I33" s="4"/>
      <c r="O33" s="79"/>
    </row>
    <row r="34" spans="1:15" ht="16" thickBot="1">
      <c r="A34" s="79"/>
      <c r="C34" s="41" t="s">
        <v>56</v>
      </c>
      <c r="D34" s="105" t="s">
        <v>57</v>
      </c>
      <c r="F34" s="79"/>
      <c r="H34" s="159" t="s">
        <v>59</v>
      </c>
      <c r="I34" s="30" t="s">
        <v>43</v>
      </c>
      <c r="O34" s="79"/>
    </row>
    <row r="35" spans="1:15" ht="16" thickBot="1">
      <c r="A35" s="79"/>
      <c r="C35" s="176" t="s">
        <v>39</v>
      </c>
      <c r="D35" s="186" t="s">
        <v>58</v>
      </c>
      <c r="F35" s="79"/>
      <c r="H35" s="159" t="s">
        <v>60</v>
      </c>
      <c r="I35" s="55">
        <f>5/8</f>
        <v>0.625</v>
      </c>
      <c r="O35" s="79"/>
    </row>
    <row r="36" spans="1:15" ht="16" thickBot="1">
      <c r="A36" s="79"/>
      <c r="C36" s="176"/>
      <c r="D36" s="186"/>
      <c r="F36" s="79"/>
      <c r="H36" s="159" t="s">
        <v>61</v>
      </c>
      <c r="I36" s="55">
        <f>I35*25.4</f>
        <v>15.875</v>
      </c>
      <c r="J36" t="s">
        <v>350</v>
      </c>
      <c r="O36" s="79"/>
    </row>
    <row r="37" spans="1:15" ht="16" thickBot="1">
      <c r="A37" s="79"/>
      <c r="C37" s="46" t="s">
        <v>62</v>
      </c>
      <c r="D37" s="69" t="s">
        <v>63</v>
      </c>
      <c r="F37" s="79"/>
      <c r="O37" s="79"/>
    </row>
    <row r="38" spans="1:15" ht="16" thickBot="1">
      <c r="A38" s="79"/>
      <c r="C38" s="70"/>
      <c r="D38" s="71"/>
      <c r="F38" s="79"/>
      <c r="G38" s="80"/>
      <c r="H38" s="81" t="s">
        <v>96</v>
      </c>
      <c r="I38" s="82"/>
      <c r="J38" s="82"/>
      <c r="K38" s="82"/>
      <c r="L38" s="82"/>
      <c r="M38" s="82"/>
      <c r="N38" s="82"/>
      <c r="O38" s="79"/>
    </row>
    <row r="39" spans="1:15" ht="16" thickBot="1">
      <c r="A39" s="79"/>
      <c r="F39" s="79"/>
      <c r="O39" s="79"/>
    </row>
    <row r="40" spans="1:15" ht="16" thickBot="1">
      <c r="A40" s="79"/>
      <c r="C40" s="93" t="s">
        <v>260</v>
      </c>
      <c r="D40" s="94"/>
      <c r="F40" s="79"/>
      <c r="O40" s="79"/>
    </row>
    <row r="41" spans="1:15" ht="16" thickBot="1">
      <c r="A41" s="79"/>
      <c r="C41" s="176" t="s">
        <v>66</v>
      </c>
      <c r="D41" s="29" t="s">
        <v>116</v>
      </c>
      <c r="F41" s="79"/>
      <c r="O41" s="79"/>
    </row>
    <row r="42" spans="1:15" ht="16" thickBot="1">
      <c r="A42" s="79"/>
      <c r="C42" s="176"/>
      <c r="D42" s="7" t="s">
        <v>117</v>
      </c>
      <c r="F42" s="79"/>
      <c r="O42" s="79"/>
    </row>
    <row r="43" spans="1:15" ht="16" thickBot="1">
      <c r="A43" s="79"/>
      <c r="F43" s="79"/>
      <c r="O43" s="79"/>
    </row>
    <row r="44" spans="1:15" ht="16" thickBot="1">
      <c r="A44" s="79"/>
      <c r="F44" s="79"/>
      <c r="O44" s="79"/>
    </row>
    <row r="45" spans="1:15" ht="6" customHeight="1">
      <c r="A45" s="79"/>
      <c r="B45" s="79"/>
      <c r="C45" s="79"/>
      <c r="D45" s="79"/>
      <c r="E45" s="79"/>
      <c r="F45" s="79"/>
      <c r="G45" s="79"/>
      <c r="H45" s="79"/>
      <c r="I45" s="79"/>
      <c r="J45" s="79"/>
      <c r="K45" s="79"/>
      <c r="L45" s="79"/>
      <c r="M45" s="79"/>
      <c r="N45" s="79"/>
      <c r="O45" s="79"/>
    </row>
  </sheetData>
  <mergeCells count="6">
    <mergeCell ref="C41:C42"/>
    <mergeCell ref="C14:D14"/>
    <mergeCell ref="C16:D16"/>
    <mergeCell ref="C27:D31"/>
    <mergeCell ref="D35:D36"/>
    <mergeCell ref="C35:C36"/>
  </mergeCells>
  <pageMargins left="0.70866141732283472" right="0.70866141732283472" top="0.74803149606299213" bottom="0.74803149606299213" header="0.31496062992125984" footer="0.31496062992125984"/>
  <pageSetup scale="37" fitToHeight="0" pageOrder="overThenDown"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1B49-82A7-4474-BCD8-FA8A31091C94}">
  <sheetPr codeName="Feuil3">
    <pageSetUpPr fitToPage="1"/>
  </sheetPr>
  <dimension ref="A1:O45"/>
  <sheetViews>
    <sheetView zoomScaleNormal="100" workbookViewId="0">
      <selection activeCell="B2" sqref="B2"/>
    </sheetView>
  </sheetViews>
  <sheetFormatPr baseColWidth="10" defaultRowHeight="15.5"/>
  <cols>
    <col min="1" max="1" width="0.83203125" customWidth="1"/>
    <col min="2" max="2" width="2.1640625" customWidth="1"/>
    <col min="3" max="3" width="49" customWidth="1"/>
    <col min="4" max="4" width="47.33203125" customWidth="1"/>
    <col min="5" max="5" width="2.1640625" customWidth="1"/>
    <col min="6" max="6" width="0.83203125" customWidth="1"/>
    <col min="7" max="7" width="2.1640625" customWidth="1"/>
    <col min="8" max="8" width="33.1640625" customWidth="1"/>
    <col min="9" max="9" width="11.83203125" customWidth="1"/>
    <col min="10" max="10" width="11.1640625" customWidth="1"/>
    <col min="11" max="11" width="15.1640625" customWidth="1"/>
    <col min="12" max="12" width="14.1640625" customWidth="1"/>
    <col min="13" max="13" width="17.1640625" customWidth="1"/>
    <col min="14" max="14" width="2.1640625" customWidth="1"/>
    <col min="15" max="15" width="0.83203125" customWidth="1"/>
  </cols>
  <sheetData>
    <row r="1" spans="1:15" ht="6" customHeight="1" thickBot="1">
      <c r="A1" s="68"/>
      <c r="B1" s="68"/>
      <c r="C1" s="68"/>
      <c r="D1" s="68"/>
      <c r="E1" s="68"/>
      <c r="F1" s="68"/>
      <c r="G1" s="68"/>
      <c r="H1" s="68"/>
      <c r="I1" s="68"/>
      <c r="J1" s="68"/>
      <c r="K1" s="68"/>
      <c r="L1" s="68"/>
      <c r="M1" s="68"/>
      <c r="N1" s="68"/>
      <c r="O1" s="68"/>
    </row>
    <row r="2" spans="1:15" ht="26.5" thickBot="1">
      <c r="A2" s="68"/>
      <c r="B2" s="90"/>
      <c r="C2" s="91" t="s">
        <v>325</v>
      </c>
      <c r="D2" s="92"/>
      <c r="E2" s="92"/>
      <c r="F2" s="68"/>
      <c r="G2" s="89"/>
      <c r="H2" s="89" t="s">
        <v>266</v>
      </c>
      <c r="I2" s="89"/>
      <c r="J2" s="89"/>
      <c r="K2" s="89"/>
      <c r="L2" s="89"/>
      <c r="M2" s="89"/>
      <c r="N2" s="89"/>
      <c r="O2" s="68"/>
    </row>
    <row r="3" spans="1:15" ht="16" thickBot="1">
      <c r="A3" s="68"/>
      <c r="F3" s="68"/>
      <c r="G3" s="84"/>
      <c r="H3" s="88" t="s">
        <v>261</v>
      </c>
      <c r="I3" s="85"/>
      <c r="J3" s="85"/>
      <c r="K3" s="85"/>
      <c r="L3" s="85"/>
      <c r="M3" s="85"/>
      <c r="N3" s="85"/>
      <c r="O3" s="68"/>
    </row>
    <row r="4" spans="1:15">
      <c r="A4" s="68"/>
      <c r="C4" s="1"/>
      <c r="F4" s="68"/>
      <c r="N4" s="15"/>
      <c r="O4" s="68"/>
    </row>
    <row r="5" spans="1:15" ht="16">
      <c r="A5" s="68"/>
      <c r="C5" s="63"/>
      <c r="F5" s="68"/>
      <c r="I5" s="32" t="s">
        <v>37</v>
      </c>
      <c r="J5" s="32" t="s">
        <v>38</v>
      </c>
      <c r="O5" s="68"/>
    </row>
    <row r="6" spans="1:15">
      <c r="A6" s="68"/>
      <c r="C6" s="63"/>
      <c r="F6" s="68"/>
      <c r="H6" s="56" t="s">
        <v>33</v>
      </c>
      <c r="I6" s="7">
        <v>1.25</v>
      </c>
      <c r="J6" s="7">
        <v>1.5</v>
      </c>
      <c r="M6" s="15" t="s">
        <v>40</v>
      </c>
      <c r="O6" s="68"/>
    </row>
    <row r="7" spans="1:15">
      <c r="A7" s="68"/>
      <c r="C7" s="63"/>
      <c r="F7" s="68"/>
      <c r="H7" s="15"/>
      <c r="O7" s="68"/>
    </row>
    <row r="8" spans="1:15">
      <c r="A8" s="68"/>
      <c r="C8" s="63"/>
      <c r="F8" s="68"/>
      <c r="H8" s="15"/>
      <c r="I8" s="32" t="s">
        <v>32</v>
      </c>
      <c r="J8" s="32" t="s">
        <v>34</v>
      </c>
      <c r="O8" s="68"/>
    </row>
    <row r="9" spans="1:15">
      <c r="A9" s="68"/>
      <c r="C9" s="63"/>
      <c r="F9" s="68"/>
      <c r="H9" s="56" t="s">
        <v>35</v>
      </c>
      <c r="I9" s="7">
        <v>1.06</v>
      </c>
      <c r="J9" s="7">
        <f>I9*I6</f>
        <v>1.3250000000000002</v>
      </c>
      <c r="N9" s="4"/>
      <c r="O9" s="68"/>
    </row>
    <row r="10" spans="1:15">
      <c r="A10" s="68"/>
      <c r="C10" s="26"/>
      <c r="F10" s="68"/>
      <c r="H10" s="56" t="s">
        <v>36</v>
      </c>
      <c r="I10" s="7">
        <v>4.24</v>
      </c>
      <c r="J10" s="7">
        <f>I10*J6</f>
        <v>6.36</v>
      </c>
      <c r="O10" s="68"/>
    </row>
    <row r="11" spans="1:15" ht="17.5">
      <c r="A11" s="68"/>
      <c r="C11" s="26"/>
      <c r="F11" s="68"/>
      <c r="H11" s="56" t="s">
        <v>50</v>
      </c>
      <c r="I11" s="19"/>
      <c r="J11" s="7">
        <f>SUM(J9:J10)</f>
        <v>7.6850000000000005</v>
      </c>
      <c r="L11" s="15"/>
      <c r="M11" s="4"/>
      <c r="O11" s="68"/>
    </row>
    <row r="12" spans="1:15" ht="16" thickBot="1">
      <c r="A12" s="68"/>
      <c r="C12" s="26"/>
      <c r="F12" s="68"/>
      <c r="O12" s="68"/>
    </row>
    <row r="13" spans="1:15" ht="16" thickBot="1">
      <c r="A13" s="68"/>
      <c r="D13" s="27"/>
      <c r="E13" s="27"/>
      <c r="F13" s="68"/>
      <c r="G13" s="80"/>
      <c r="H13" s="81" t="s">
        <v>47</v>
      </c>
      <c r="I13" s="82"/>
      <c r="J13" s="82"/>
      <c r="K13" s="82"/>
      <c r="L13" s="82"/>
      <c r="M13" s="82"/>
      <c r="N13" s="82"/>
      <c r="O13" s="68"/>
    </row>
    <row r="14" spans="1:15">
      <c r="A14" s="68"/>
      <c r="C14" s="177" t="s">
        <v>253</v>
      </c>
      <c r="D14" s="177"/>
      <c r="F14" s="68"/>
      <c r="O14" s="68"/>
    </row>
    <row r="15" spans="1:15" ht="18.75" customHeight="1" thickBot="1">
      <c r="A15" s="68"/>
      <c r="C15" s="21"/>
      <c r="E15" s="1"/>
      <c r="F15" s="68"/>
      <c r="H15" s="159" t="s">
        <v>41</v>
      </c>
      <c r="I15" s="7">
        <v>200</v>
      </c>
      <c r="M15" s="15" t="s">
        <v>373</v>
      </c>
      <c r="N15" s="15"/>
      <c r="O15" s="68"/>
    </row>
    <row r="16" spans="1:15" ht="16.5" thickBot="1">
      <c r="A16" s="68"/>
      <c r="C16" s="178" t="s">
        <v>267</v>
      </c>
      <c r="D16" s="179"/>
      <c r="E16" s="26"/>
      <c r="F16" s="68"/>
      <c r="H16" s="171" t="s">
        <v>381</v>
      </c>
      <c r="I16" s="7">
        <v>0.9</v>
      </c>
      <c r="M16" s="15" t="s">
        <v>352</v>
      </c>
      <c r="N16" s="15"/>
      <c r="O16" s="68"/>
    </row>
    <row r="17" spans="1:15" ht="17.5">
      <c r="A17" s="68"/>
      <c r="C17" s="135" t="s">
        <v>306</v>
      </c>
      <c r="D17" s="128"/>
      <c r="E17" s="26"/>
      <c r="F17" s="68"/>
      <c r="H17" s="159" t="s">
        <v>31</v>
      </c>
      <c r="I17" s="18">
        <f>$J$11*1000/I16/I15</f>
        <v>42.69444444444445</v>
      </c>
      <c r="O17" s="68"/>
    </row>
    <row r="18" spans="1:15">
      <c r="A18" s="68"/>
      <c r="C18" s="77" t="s">
        <v>307</v>
      </c>
      <c r="D18" s="129"/>
      <c r="E18" s="26"/>
      <c r="F18" s="68"/>
      <c r="H18" s="159" t="s">
        <v>45</v>
      </c>
      <c r="I18" s="18">
        <v>25.4</v>
      </c>
      <c r="O18" s="68"/>
    </row>
    <row r="19" spans="1:15">
      <c r="A19" s="68"/>
      <c r="C19" s="77" t="s">
        <v>308</v>
      </c>
      <c r="D19" s="129"/>
      <c r="E19" s="26"/>
      <c r="F19" s="68"/>
      <c r="H19" s="159" t="s">
        <v>386</v>
      </c>
      <c r="I19" s="23">
        <f>I17/I18</f>
        <v>1.6808836395450573</v>
      </c>
      <c r="O19" s="68"/>
    </row>
    <row r="20" spans="1:15">
      <c r="A20" s="68"/>
      <c r="C20" s="77" t="s">
        <v>309</v>
      </c>
      <c r="D20" s="129"/>
      <c r="E20" s="26"/>
      <c r="F20" s="68"/>
      <c r="H20" s="159" t="s">
        <v>387</v>
      </c>
      <c r="I20" s="17">
        <f>I19/25.4</f>
        <v>6.6176521241931394E-2</v>
      </c>
      <c r="O20" s="68"/>
    </row>
    <row r="21" spans="1:15">
      <c r="A21" s="68"/>
      <c r="C21" s="77" t="s">
        <v>310</v>
      </c>
      <c r="D21" s="129"/>
      <c r="E21" s="28"/>
      <c r="F21" s="68"/>
      <c r="O21" s="68"/>
    </row>
    <row r="22" spans="1:15" ht="18" customHeight="1">
      <c r="A22" s="68"/>
      <c r="C22" s="76" t="s">
        <v>311</v>
      </c>
      <c r="D22" s="129"/>
      <c r="F22" s="68"/>
      <c r="H22" s="111" t="s">
        <v>65</v>
      </c>
      <c r="I22" s="17">
        <f>I23*25.4</f>
        <v>1.8033999999999997</v>
      </c>
      <c r="J22" t="s">
        <v>382</v>
      </c>
      <c r="O22" s="68"/>
    </row>
    <row r="23" spans="1:15" ht="18.75" customHeight="1">
      <c r="A23" s="68"/>
      <c r="C23" s="76" t="s">
        <v>312</v>
      </c>
      <c r="D23" s="129"/>
      <c r="F23" s="68"/>
      <c r="H23" s="111" t="s">
        <v>64</v>
      </c>
      <c r="I23" s="7">
        <v>7.0999999999999994E-2</v>
      </c>
      <c r="O23" s="68"/>
    </row>
    <row r="24" spans="1:15" ht="16" thickBot="1">
      <c r="A24" s="68"/>
      <c r="C24" s="154"/>
      <c r="D24" s="132"/>
      <c r="E24" s="1"/>
      <c r="F24" s="68"/>
      <c r="O24" s="68"/>
    </row>
    <row r="25" spans="1:15" ht="18" customHeight="1" thickBot="1">
      <c r="A25" s="68"/>
      <c r="E25" s="61"/>
      <c r="F25" s="68"/>
      <c r="G25" s="80"/>
      <c r="H25" s="81" t="s">
        <v>46</v>
      </c>
      <c r="I25" s="82"/>
      <c r="J25" s="82"/>
      <c r="K25" s="82"/>
      <c r="L25" s="82"/>
      <c r="M25" s="82"/>
      <c r="N25" s="82"/>
      <c r="O25" s="68"/>
    </row>
    <row r="26" spans="1:15" ht="16" thickBot="1">
      <c r="A26" s="68"/>
      <c r="C26" s="118" t="s">
        <v>268</v>
      </c>
      <c r="D26" s="119"/>
      <c r="E26" s="61"/>
      <c r="F26" s="68"/>
      <c r="O26" s="68"/>
    </row>
    <row r="27" spans="1:15" ht="17.5">
      <c r="A27" s="68"/>
      <c r="C27" s="180" t="s">
        <v>44</v>
      </c>
      <c r="D27" s="181"/>
      <c r="E27" s="61"/>
      <c r="F27" s="68"/>
      <c r="H27" s="159" t="s">
        <v>42</v>
      </c>
      <c r="I27" s="7">
        <v>255</v>
      </c>
      <c r="M27" s="15" t="s">
        <v>373</v>
      </c>
      <c r="N27" s="15"/>
      <c r="O27" s="68"/>
    </row>
    <row r="28" spans="1:15" ht="16">
      <c r="A28" s="68"/>
      <c r="C28" s="182"/>
      <c r="D28" s="183"/>
      <c r="E28" s="61"/>
      <c r="F28" s="68"/>
      <c r="H28" s="171" t="s">
        <v>381</v>
      </c>
      <c r="I28" s="7">
        <v>0.75</v>
      </c>
      <c r="M28" s="15" t="s">
        <v>353</v>
      </c>
      <c r="N28" s="15"/>
      <c r="O28" s="68"/>
    </row>
    <row r="29" spans="1:15" ht="17.5">
      <c r="A29" s="68"/>
      <c r="C29" s="182"/>
      <c r="D29" s="183"/>
      <c r="E29" s="61"/>
      <c r="F29" s="68"/>
      <c r="H29" s="159" t="s">
        <v>31</v>
      </c>
      <c r="I29" s="18">
        <f>$J$11*1000/I28/I27</f>
        <v>40.183006535947719</v>
      </c>
      <c r="O29" s="68"/>
    </row>
    <row r="30" spans="1:15">
      <c r="A30" s="68"/>
      <c r="C30" s="182"/>
      <c r="D30" s="183"/>
      <c r="E30" s="61"/>
      <c r="F30" s="68"/>
      <c r="H30" s="159" t="s">
        <v>45</v>
      </c>
      <c r="I30" s="18">
        <v>25.4</v>
      </c>
      <c r="L30" s="15"/>
      <c r="O30" s="68"/>
    </row>
    <row r="31" spans="1:15" ht="16" thickBot="1">
      <c r="A31" s="68"/>
      <c r="C31" s="184"/>
      <c r="D31" s="185"/>
      <c r="F31" s="68"/>
      <c r="H31" s="159" t="s">
        <v>384</v>
      </c>
      <c r="I31" s="23">
        <f>I29/I30</f>
        <v>1.5820081313365244</v>
      </c>
      <c r="O31" s="68"/>
    </row>
    <row r="32" spans="1:15" ht="16" thickBot="1">
      <c r="A32" s="68"/>
      <c r="F32" s="68"/>
      <c r="H32" s="159" t="s">
        <v>385</v>
      </c>
      <c r="I32" s="17">
        <f>I31/25.4</f>
        <v>6.2283784698288366E-2</v>
      </c>
      <c r="O32" s="68"/>
    </row>
    <row r="33" spans="1:15" ht="16" thickBot="1">
      <c r="A33" s="68"/>
      <c r="C33" s="93" t="s">
        <v>259</v>
      </c>
      <c r="D33" s="94"/>
      <c r="F33" s="68"/>
      <c r="O33" s="68"/>
    </row>
    <row r="34" spans="1:15">
      <c r="A34" s="68"/>
      <c r="C34" s="41" t="s">
        <v>56</v>
      </c>
      <c r="D34" s="105" t="s">
        <v>57</v>
      </c>
      <c r="F34" s="68"/>
      <c r="H34" s="111" t="s">
        <v>65</v>
      </c>
      <c r="I34" s="17">
        <f>I35*25.4</f>
        <v>1.8033999999999997</v>
      </c>
      <c r="J34" t="s">
        <v>383</v>
      </c>
      <c r="O34" s="68"/>
    </row>
    <row r="35" spans="1:15" ht="16.5" customHeight="1">
      <c r="A35" s="68"/>
      <c r="C35" s="189" t="s">
        <v>39</v>
      </c>
      <c r="D35" s="187" t="s">
        <v>58</v>
      </c>
      <c r="F35" s="68"/>
      <c r="H35" s="111" t="s">
        <v>64</v>
      </c>
      <c r="I35" s="7">
        <v>7.0999999999999994E-2</v>
      </c>
      <c r="O35" s="68"/>
    </row>
    <row r="36" spans="1:15" ht="15.75" customHeight="1">
      <c r="A36" s="68"/>
      <c r="C36" s="190"/>
      <c r="D36" s="188"/>
      <c r="F36" s="68"/>
      <c r="O36" s="68"/>
    </row>
    <row r="37" spans="1:15" ht="16" thickBot="1">
      <c r="A37" s="68"/>
      <c r="C37" s="70" t="s">
        <v>62</v>
      </c>
      <c r="D37" s="71" t="s">
        <v>63</v>
      </c>
      <c r="F37" s="68"/>
      <c r="O37" s="68"/>
    </row>
    <row r="38" spans="1:15" ht="16" thickBot="1">
      <c r="A38" s="68"/>
      <c r="F38" s="68"/>
      <c r="G38" s="80"/>
      <c r="H38" s="81" t="s">
        <v>96</v>
      </c>
      <c r="I38" s="82"/>
      <c r="J38" s="82"/>
      <c r="K38" s="82"/>
      <c r="L38" s="82"/>
      <c r="M38" s="82"/>
      <c r="N38" s="82"/>
      <c r="O38" s="68"/>
    </row>
    <row r="39" spans="1:15" ht="16" thickBot="1">
      <c r="A39" s="68"/>
      <c r="F39" s="68"/>
      <c r="O39" s="68"/>
    </row>
    <row r="40" spans="1:15" ht="16" thickBot="1">
      <c r="A40" s="68"/>
      <c r="C40" s="93" t="s">
        <v>260</v>
      </c>
      <c r="D40" s="94"/>
      <c r="F40" s="68"/>
      <c r="O40" s="68"/>
    </row>
    <row r="41" spans="1:15">
      <c r="A41" s="68"/>
      <c r="C41" s="191" t="s">
        <v>66</v>
      </c>
      <c r="D41" s="103" t="s">
        <v>116</v>
      </c>
      <c r="F41" s="68"/>
      <c r="O41" s="68"/>
    </row>
    <row r="42" spans="1:15" ht="16" thickBot="1">
      <c r="A42" s="68"/>
      <c r="C42" s="192"/>
      <c r="D42" s="71" t="s">
        <v>118</v>
      </c>
      <c r="F42" s="68"/>
      <c r="O42" s="68"/>
    </row>
    <row r="43" spans="1:15">
      <c r="A43" s="68"/>
      <c r="F43" s="68"/>
      <c r="O43" s="68"/>
    </row>
    <row r="44" spans="1:15">
      <c r="A44" s="68"/>
      <c r="F44" s="68"/>
      <c r="O44" s="68"/>
    </row>
    <row r="45" spans="1:15" ht="6" customHeight="1">
      <c r="A45" s="68"/>
      <c r="B45" s="68"/>
      <c r="C45" s="68"/>
      <c r="D45" s="68"/>
      <c r="E45" s="68"/>
      <c r="F45" s="68"/>
      <c r="G45" s="68"/>
      <c r="H45" s="68"/>
      <c r="I45" s="68"/>
      <c r="J45" s="68"/>
      <c r="K45" s="68"/>
      <c r="L45" s="68"/>
      <c r="M45" s="68"/>
      <c r="N45" s="68"/>
      <c r="O45" s="68"/>
    </row>
  </sheetData>
  <mergeCells count="6">
    <mergeCell ref="C14:D14"/>
    <mergeCell ref="D35:D36"/>
    <mergeCell ref="C35:C36"/>
    <mergeCell ref="C41:C42"/>
    <mergeCell ref="C27:D31"/>
    <mergeCell ref="C16:D16"/>
  </mergeCells>
  <pageMargins left="0.7" right="0.7" top="0.75" bottom="0.75" header="0.3" footer="0.3"/>
  <pageSetup scale="5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9E18-A187-4201-83BE-67A736705421}">
  <sheetPr codeName="Feuil4">
    <pageSetUpPr fitToPage="1"/>
  </sheetPr>
  <dimension ref="A1:V122"/>
  <sheetViews>
    <sheetView zoomScale="90" zoomScaleNormal="90" workbookViewId="0">
      <selection activeCell="B2" sqref="B2"/>
    </sheetView>
  </sheetViews>
  <sheetFormatPr baseColWidth="10" defaultRowHeight="15.5"/>
  <cols>
    <col min="1" max="1" width="0.83203125" customWidth="1"/>
    <col min="2" max="2" width="2.1640625" customWidth="1"/>
    <col min="3" max="3" width="56.1640625" customWidth="1"/>
    <col min="4" max="4" width="58.6640625" customWidth="1"/>
    <col min="5" max="5" width="2.1640625" customWidth="1"/>
    <col min="6" max="6" width="0.83203125" customWidth="1"/>
    <col min="7" max="7" width="3.1640625" customWidth="1"/>
    <col min="8" max="8" width="28.6640625" customWidth="1"/>
    <col min="11" max="11" width="13.33203125" customWidth="1"/>
    <col min="12" max="12" width="12.6640625" customWidth="1"/>
    <col min="14" max="14" width="13" customWidth="1"/>
    <col min="18" max="18" width="11.33203125" customWidth="1"/>
    <col min="21" max="21" width="3" customWidth="1"/>
    <col min="22" max="22" width="0.83203125" customWidth="1"/>
  </cols>
  <sheetData>
    <row r="1" spans="1:22" ht="6" customHeight="1" thickBot="1">
      <c r="A1" s="68"/>
      <c r="B1" s="68"/>
      <c r="C1" s="68"/>
      <c r="D1" s="68"/>
      <c r="E1" s="68"/>
      <c r="F1" s="68"/>
      <c r="G1" s="68"/>
      <c r="H1" s="68"/>
      <c r="I1" s="68"/>
      <c r="J1" s="68"/>
      <c r="K1" s="68"/>
      <c r="L1" s="68"/>
      <c r="M1" s="68"/>
      <c r="N1" s="68"/>
      <c r="O1" s="68"/>
      <c r="P1" s="68"/>
      <c r="Q1" s="68"/>
      <c r="R1" s="68"/>
      <c r="S1" s="68"/>
      <c r="T1" s="68"/>
      <c r="U1" s="68"/>
      <c r="V1" s="68"/>
    </row>
    <row r="2" spans="1:22" ht="26.5" thickBot="1">
      <c r="A2" s="68"/>
      <c r="B2" s="90"/>
      <c r="C2" s="91" t="s">
        <v>53</v>
      </c>
      <c r="D2" s="92"/>
      <c r="E2" s="92"/>
      <c r="F2" s="68"/>
      <c r="G2" s="89"/>
      <c r="H2" s="89" t="s">
        <v>266</v>
      </c>
      <c r="I2" s="89"/>
      <c r="J2" s="89"/>
      <c r="K2" s="89"/>
      <c r="L2" s="89"/>
      <c r="M2" s="89"/>
      <c r="N2" s="89"/>
      <c r="O2" s="89"/>
      <c r="P2" s="89"/>
      <c r="Q2" s="89"/>
      <c r="R2" s="89"/>
      <c r="S2" s="89"/>
      <c r="T2" s="89"/>
      <c r="U2" s="89"/>
      <c r="V2" s="68"/>
    </row>
    <row r="3" spans="1:22" ht="16" thickBot="1">
      <c r="A3" s="68"/>
      <c r="F3" s="68"/>
      <c r="G3" s="84"/>
      <c r="H3" s="88" t="s">
        <v>261</v>
      </c>
      <c r="I3" s="85"/>
      <c r="J3" s="85"/>
      <c r="K3" s="85"/>
      <c r="L3" s="85"/>
      <c r="M3" s="85"/>
      <c r="N3" s="85"/>
      <c r="O3" s="85"/>
      <c r="P3" s="85"/>
      <c r="Q3" s="85"/>
      <c r="R3" s="85"/>
      <c r="S3" s="85"/>
      <c r="T3" s="85"/>
      <c r="U3" s="85"/>
      <c r="V3" s="68"/>
    </row>
    <row r="4" spans="1:22">
      <c r="A4" s="68"/>
      <c r="C4" s="1"/>
      <c r="F4" s="68"/>
      <c r="N4" s="15"/>
      <c r="O4" s="15"/>
      <c r="P4" s="15"/>
      <c r="Q4" s="15"/>
      <c r="R4" s="15"/>
      <c r="S4" s="15"/>
      <c r="T4" s="15"/>
      <c r="U4" s="15"/>
      <c r="V4" s="68"/>
    </row>
    <row r="5" spans="1:22" ht="15.75" customHeight="1">
      <c r="A5" s="68"/>
      <c r="C5" s="67"/>
      <c r="F5" s="68"/>
      <c r="I5" s="32" t="s">
        <v>37</v>
      </c>
      <c r="J5" s="32" t="s">
        <v>38</v>
      </c>
      <c r="V5" s="68"/>
    </row>
    <row r="6" spans="1:22">
      <c r="A6" s="68"/>
      <c r="C6" s="67"/>
      <c r="F6" s="68"/>
      <c r="H6" s="56" t="s">
        <v>33</v>
      </c>
      <c r="I6" s="7">
        <v>1.25</v>
      </c>
      <c r="J6" s="7">
        <v>1.5</v>
      </c>
      <c r="M6" s="15" t="s">
        <v>40</v>
      </c>
      <c r="V6" s="68"/>
    </row>
    <row r="7" spans="1:22">
      <c r="A7" s="68"/>
      <c r="C7" s="67"/>
      <c r="F7" s="68"/>
      <c r="H7" s="15"/>
      <c r="V7" s="68"/>
    </row>
    <row r="8" spans="1:22">
      <c r="A8" s="68"/>
      <c r="C8" s="67"/>
      <c r="F8" s="68"/>
      <c r="H8" s="15"/>
      <c r="I8" s="32" t="s">
        <v>32</v>
      </c>
      <c r="J8" s="32" t="s">
        <v>34</v>
      </c>
      <c r="V8" s="68"/>
    </row>
    <row r="9" spans="1:22">
      <c r="A9" s="68"/>
      <c r="C9" s="63"/>
      <c r="F9" s="68"/>
      <c r="H9" s="56" t="s">
        <v>54</v>
      </c>
      <c r="I9" s="7">
        <f>65.6*0.2</f>
        <v>13.12</v>
      </c>
      <c r="J9" s="7">
        <f>I9*I6</f>
        <v>16.399999999999999</v>
      </c>
      <c r="N9" s="4"/>
      <c r="O9" s="4"/>
      <c r="P9" s="4"/>
      <c r="Q9" s="4"/>
      <c r="R9" s="4"/>
      <c r="S9" s="4"/>
      <c r="T9" s="4"/>
      <c r="U9" s="4"/>
      <c r="V9" s="68"/>
    </row>
    <row r="10" spans="1:22">
      <c r="A10" s="68"/>
      <c r="C10" s="63"/>
      <c r="F10" s="68"/>
      <c r="H10" s="56" t="s">
        <v>55</v>
      </c>
      <c r="I10" s="7">
        <f>65.6*0.8</f>
        <v>52.48</v>
      </c>
      <c r="J10" s="7">
        <f>I10*J6</f>
        <v>78.72</v>
      </c>
      <c r="V10" s="68"/>
    </row>
    <row r="11" spans="1:22" ht="17.5">
      <c r="A11" s="68"/>
      <c r="C11" s="63"/>
      <c r="F11" s="68"/>
      <c r="H11" s="56" t="s">
        <v>68</v>
      </c>
      <c r="I11" s="19"/>
      <c r="J11" s="18">
        <f>SUM(J9:J10)</f>
        <v>95.12</v>
      </c>
      <c r="L11" s="15"/>
      <c r="M11" s="4"/>
      <c r="V11" s="68"/>
    </row>
    <row r="12" spans="1:22" ht="16" thickBot="1">
      <c r="A12" s="68"/>
      <c r="C12" s="63"/>
      <c r="F12" s="68"/>
      <c r="V12" s="68"/>
    </row>
    <row r="13" spans="1:22" ht="16" thickBot="1">
      <c r="A13" s="68"/>
      <c r="C13" s="63"/>
      <c r="F13" s="68"/>
      <c r="G13" s="80"/>
      <c r="H13" s="145" t="s">
        <v>67</v>
      </c>
      <c r="I13" s="82"/>
      <c r="J13" s="82"/>
      <c r="K13" s="82"/>
      <c r="L13" s="82"/>
      <c r="M13" s="82"/>
      <c r="N13" s="82"/>
      <c r="O13" s="82"/>
      <c r="P13" s="82"/>
      <c r="Q13" s="82"/>
      <c r="R13" s="82"/>
      <c r="S13" s="82"/>
      <c r="T13" s="82"/>
      <c r="U13" s="83"/>
      <c r="V13" s="68"/>
    </row>
    <row r="14" spans="1:22">
      <c r="A14" s="68"/>
      <c r="C14" s="63"/>
      <c r="D14" s="27"/>
      <c r="F14" s="68"/>
      <c r="V14" s="68"/>
    </row>
    <row r="15" spans="1:22">
      <c r="A15" s="68"/>
      <c r="C15" s="63"/>
      <c r="F15" s="68"/>
      <c r="H15" s="108" t="s">
        <v>76</v>
      </c>
      <c r="I15" s="7">
        <v>4.88</v>
      </c>
      <c r="M15" s="15"/>
      <c r="V15" s="68"/>
    </row>
    <row r="16" spans="1:22">
      <c r="A16" s="68"/>
      <c r="C16" s="147"/>
      <c r="D16" s="1"/>
      <c r="F16" s="68"/>
      <c r="H16" s="157" t="s">
        <v>1</v>
      </c>
      <c r="I16" s="7">
        <v>1.22</v>
      </c>
      <c r="N16" s="15"/>
      <c r="O16" s="15"/>
      <c r="P16" s="15"/>
      <c r="Q16" s="15"/>
      <c r="R16" s="15"/>
      <c r="S16" s="15"/>
      <c r="T16" s="15"/>
      <c r="U16" s="15"/>
      <c r="V16" s="68"/>
    </row>
    <row r="17" spans="1:22" ht="15.75" customHeight="1">
      <c r="A17" s="68"/>
      <c r="C17" s="148"/>
      <c r="D17" s="149"/>
      <c r="F17" s="68"/>
      <c r="H17" s="108" t="s">
        <v>72</v>
      </c>
      <c r="I17" s="7">
        <v>7.7200000000000005E-2</v>
      </c>
      <c r="M17" s="15" t="s">
        <v>75</v>
      </c>
      <c r="N17" s="15"/>
      <c r="O17" s="15"/>
      <c r="P17" s="15"/>
      <c r="Q17" s="15"/>
      <c r="R17" s="15"/>
      <c r="S17" s="15"/>
      <c r="T17" s="15"/>
      <c r="U17" s="15"/>
      <c r="V17" s="68"/>
    </row>
    <row r="18" spans="1:22">
      <c r="A18" s="68"/>
      <c r="C18" s="177" t="s">
        <v>254</v>
      </c>
      <c r="D18" s="177"/>
      <c r="F18" s="68"/>
      <c r="H18" s="108" t="s">
        <v>73</v>
      </c>
      <c r="I18" s="57">
        <f>-168/1568</f>
        <v>-0.10714285714285714</v>
      </c>
      <c r="M18" s="15" t="s">
        <v>75</v>
      </c>
      <c r="N18" s="15"/>
      <c r="O18" s="15"/>
      <c r="P18" s="15"/>
      <c r="Q18" s="15"/>
      <c r="R18" s="15"/>
      <c r="S18" s="15"/>
      <c r="T18" s="15"/>
      <c r="U18" s="15"/>
      <c r="V18" s="68"/>
    </row>
    <row r="19" spans="1:22" ht="15.75" customHeight="1" thickBot="1">
      <c r="A19" s="68"/>
      <c r="F19" s="68"/>
      <c r="H19" s="7" t="s">
        <v>69</v>
      </c>
      <c r="I19" s="18">
        <f>I17*J11*I16^2</f>
        <v>10.9297141376</v>
      </c>
      <c r="V19" s="68"/>
    </row>
    <row r="20" spans="1:22" ht="16" thickBot="1">
      <c r="A20" s="68"/>
      <c r="C20" s="178" t="s">
        <v>267</v>
      </c>
      <c r="D20" s="179"/>
      <c r="F20" s="68"/>
      <c r="H20" s="7" t="s">
        <v>70</v>
      </c>
      <c r="I20" s="18">
        <f>I18*J11*I16^2</f>
        <v>-15.168922285714286</v>
      </c>
      <c r="J20" s="13"/>
      <c r="V20" s="68"/>
    </row>
    <row r="21" spans="1:22">
      <c r="A21" s="68"/>
      <c r="C21" s="121" t="s">
        <v>296</v>
      </c>
      <c r="D21" s="134"/>
      <c r="F21" s="68"/>
      <c r="V21" s="68"/>
    </row>
    <row r="22" spans="1:22">
      <c r="A22" s="68"/>
      <c r="C22" s="123" t="s">
        <v>297</v>
      </c>
      <c r="D22" s="150"/>
      <c r="F22" s="68"/>
      <c r="V22" s="68"/>
    </row>
    <row r="23" spans="1:22" ht="15.75" customHeight="1">
      <c r="A23" s="68"/>
      <c r="C23" s="123" t="s">
        <v>298</v>
      </c>
      <c r="D23" s="150"/>
      <c r="F23" s="68"/>
      <c r="Q23" s="195" t="s">
        <v>391</v>
      </c>
      <c r="R23" s="196"/>
      <c r="S23" s="196"/>
      <c r="T23" s="197"/>
      <c r="V23" s="68"/>
    </row>
    <row r="24" spans="1:22" ht="18" customHeight="1">
      <c r="A24" s="68"/>
      <c r="C24" s="123" t="s">
        <v>272</v>
      </c>
      <c r="D24" s="150"/>
      <c r="F24" s="68"/>
      <c r="Q24" s="198"/>
      <c r="R24" s="194"/>
      <c r="S24" s="194"/>
      <c r="T24" s="199"/>
      <c r="V24" s="68"/>
    </row>
    <row r="25" spans="1:22" ht="18.75" customHeight="1">
      <c r="A25" s="68"/>
      <c r="C25" s="123" t="s">
        <v>299</v>
      </c>
      <c r="D25" s="150"/>
      <c r="F25" s="68"/>
      <c r="N25" s="1"/>
      <c r="O25" s="1"/>
      <c r="P25" s="1"/>
      <c r="Q25" s="198"/>
      <c r="R25" s="194"/>
      <c r="S25" s="194"/>
      <c r="T25" s="199"/>
      <c r="U25" s="1"/>
      <c r="V25" s="68"/>
    </row>
    <row r="26" spans="1:22">
      <c r="A26" s="68"/>
      <c r="C26" s="123" t="s">
        <v>273</v>
      </c>
      <c r="D26" s="150"/>
      <c r="F26" s="68"/>
      <c r="H26" s="1"/>
      <c r="I26" s="1"/>
      <c r="J26" s="1"/>
      <c r="K26" s="1"/>
      <c r="L26" s="1"/>
      <c r="M26" s="1"/>
      <c r="N26" s="1"/>
      <c r="O26" s="1"/>
      <c r="P26" s="1"/>
      <c r="Q26" s="200"/>
      <c r="R26" s="201"/>
      <c r="S26" s="201"/>
      <c r="T26" s="202"/>
      <c r="U26" s="1"/>
      <c r="V26" s="68"/>
    </row>
    <row r="27" spans="1:22" ht="18" customHeight="1">
      <c r="A27" s="68"/>
      <c r="C27" s="151" t="s">
        <v>300</v>
      </c>
      <c r="D27" s="152"/>
      <c r="F27" s="68"/>
      <c r="N27" s="1"/>
      <c r="O27" s="1"/>
      <c r="P27" s="1"/>
      <c r="Q27" s="1"/>
      <c r="R27" s="1"/>
      <c r="S27" s="1"/>
      <c r="T27" s="1"/>
      <c r="U27" s="1"/>
      <c r="V27" s="68"/>
    </row>
    <row r="28" spans="1:22">
      <c r="A28" s="68"/>
      <c r="C28" s="130" t="s">
        <v>301</v>
      </c>
      <c r="D28" s="153"/>
      <c r="F28" s="68"/>
      <c r="N28" s="1"/>
      <c r="O28" s="1"/>
      <c r="P28" s="1"/>
      <c r="Q28" s="1"/>
      <c r="R28" s="1"/>
      <c r="S28" s="1"/>
      <c r="T28" s="1"/>
      <c r="U28" s="1"/>
      <c r="V28" s="68"/>
    </row>
    <row r="29" spans="1:22">
      <c r="A29" s="68"/>
      <c r="C29" s="130" t="s">
        <v>302</v>
      </c>
      <c r="D29" s="153"/>
      <c r="F29" s="68"/>
      <c r="N29" s="1"/>
      <c r="O29" s="1"/>
      <c r="P29" s="1"/>
      <c r="Q29" s="1"/>
      <c r="R29" s="1"/>
      <c r="S29" s="1"/>
      <c r="T29" s="1"/>
      <c r="U29" s="1"/>
      <c r="V29" s="68"/>
    </row>
    <row r="30" spans="1:22" ht="15.75" customHeight="1">
      <c r="A30" s="68"/>
      <c r="C30" s="151"/>
      <c r="D30" s="152"/>
      <c r="F30" s="68"/>
      <c r="H30" s="7" t="s">
        <v>77</v>
      </c>
      <c r="I30" s="7">
        <v>0.9</v>
      </c>
      <c r="J30" s="1"/>
      <c r="K30" s="1"/>
      <c r="M30" s="15" t="s">
        <v>354</v>
      </c>
      <c r="N30" s="1"/>
      <c r="O30" s="1"/>
      <c r="P30" s="1"/>
      <c r="Q30" s="21"/>
      <c r="R30" s="22"/>
      <c r="S30" s="22"/>
      <c r="T30" s="22"/>
      <c r="U30" s="1"/>
      <c r="V30" s="68"/>
    </row>
    <row r="31" spans="1:22" ht="15.75" customHeight="1" thickBot="1">
      <c r="A31" s="68"/>
      <c r="C31" s="154"/>
      <c r="D31" s="155"/>
      <c r="F31" s="68"/>
      <c r="H31" s="7" t="s">
        <v>78</v>
      </c>
      <c r="I31" s="7">
        <v>240</v>
      </c>
      <c r="J31" s="1"/>
      <c r="K31" s="1"/>
      <c r="M31" s="15" t="s">
        <v>351</v>
      </c>
      <c r="N31" s="1"/>
      <c r="O31" s="1"/>
      <c r="P31" s="1"/>
      <c r="Q31" s="22"/>
      <c r="R31" s="22"/>
      <c r="S31" s="22"/>
      <c r="T31" s="22"/>
      <c r="U31" s="1"/>
      <c r="V31" s="68"/>
    </row>
    <row r="32" spans="1:22" ht="18" thickBot="1">
      <c r="A32" s="68"/>
      <c r="F32" s="68"/>
      <c r="H32" s="7" t="s">
        <v>79</v>
      </c>
      <c r="I32" s="18">
        <f>ABS(I20)*10^6</f>
        <v>15168922.285714285</v>
      </c>
      <c r="N32" s="1"/>
      <c r="O32" s="1"/>
      <c r="P32" s="1"/>
      <c r="Q32" s="22"/>
      <c r="R32" s="22"/>
      <c r="S32" s="22"/>
      <c r="T32" s="22"/>
      <c r="U32" s="1"/>
      <c r="V32" s="68"/>
    </row>
    <row r="33" spans="1:22" ht="15.75" customHeight="1" thickBot="1">
      <c r="A33" s="68"/>
      <c r="C33" s="118" t="s">
        <v>268</v>
      </c>
      <c r="D33" s="119"/>
      <c r="F33" s="68"/>
      <c r="H33" s="7" t="s">
        <v>71</v>
      </c>
      <c r="I33" s="18">
        <f>I32/(I30*I31)</f>
        <v>70226.492063492056</v>
      </c>
      <c r="N33" s="1"/>
      <c r="O33" s="1"/>
      <c r="P33" s="1"/>
      <c r="Q33" s="21"/>
      <c r="R33" s="21"/>
      <c r="S33" s="21"/>
      <c r="T33" s="21"/>
      <c r="U33" s="1"/>
      <c r="V33" s="68"/>
    </row>
    <row r="34" spans="1:22" ht="17.5">
      <c r="A34" s="68"/>
      <c r="C34" s="180" t="s">
        <v>295</v>
      </c>
      <c r="D34" s="181"/>
      <c r="F34" s="68"/>
      <c r="H34" s="7" t="s">
        <v>81</v>
      </c>
      <c r="I34" s="7">
        <v>79690</v>
      </c>
      <c r="L34" s="20" t="s">
        <v>390</v>
      </c>
      <c r="N34" s="1"/>
      <c r="O34" s="1"/>
      <c r="P34" s="1"/>
      <c r="Q34" s="21"/>
      <c r="R34" s="21"/>
      <c r="S34" s="21"/>
      <c r="T34" s="21"/>
      <c r="U34" s="1"/>
      <c r="V34" s="68"/>
    </row>
    <row r="35" spans="1:22">
      <c r="A35" s="68"/>
      <c r="C35" s="182"/>
      <c r="D35" s="183"/>
      <c r="F35" s="68"/>
      <c r="N35" s="1"/>
      <c r="O35" s="1"/>
      <c r="P35" s="1"/>
      <c r="Q35" s="21"/>
      <c r="R35" s="21"/>
      <c r="S35" s="21"/>
      <c r="T35" s="21"/>
      <c r="U35" s="1"/>
      <c r="V35" s="68"/>
    </row>
    <row r="36" spans="1:22">
      <c r="A36" s="68"/>
      <c r="C36" s="182"/>
      <c r="D36" s="183"/>
      <c r="F36" s="68"/>
      <c r="N36" s="1"/>
      <c r="O36" s="1"/>
      <c r="P36" s="1"/>
      <c r="Q36" s="21"/>
      <c r="R36" s="21"/>
      <c r="S36" s="21"/>
      <c r="T36" s="21"/>
      <c r="U36" s="1"/>
      <c r="V36" s="68"/>
    </row>
    <row r="37" spans="1:22">
      <c r="A37" s="68"/>
      <c r="C37" s="182"/>
      <c r="D37" s="183"/>
      <c r="F37" s="68"/>
      <c r="N37" s="1"/>
      <c r="O37" s="1"/>
      <c r="P37" s="1"/>
      <c r="Q37" s="1"/>
      <c r="R37" s="1"/>
      <c r="S37" s="1"/>
      <c r="T37" s="1"/>
      <c r="U37" s="1"/>
      <c r="V37" s="68"/>
    </row>
    <row r="38" spans="1:22" ht="16" thickBot="1">
      <c r="A38" s="68"/>
      <c r="C38" s="184"/>
      <c r="D38" s="185"/>
      <c r="F38" s="68"/>
      <c r="N38" s="1"/>
      <c r="O38" s="1"/>
      <c r="P38" s="1"/>
      <c r="Q38" s="1"/>
      <c r="R38" s="1"/>
      <c r="S38" s="1"/>
      <c r="T38" s="1"/>
      <c r="U38" s="1"/>
      <c r="V38" s="68"/>
    </row>
    <row r="39" spans="1:22" ht="16" thickBot="1">
      <c r="A39" s="68"/>
      <c r="F39" s="68"/>
      <c r="N39" s="1"/>
      <c r="O39" s="1"/>
      <c r="P39" s="1"/>
      <c r="Q39" s="1"/>
      <c r="R39" s="1"/>
      <c r="S39" s="1"/>
      <c r="T39" s="1"/>
      <c r="U39" s="1"/>
      <c r="V39" s="68"/>
    </row>
    <row r="40" spans="1:22" ht="16" thickBot="1">
      <c r="A40" s="68"/>
      <c r="C40" s="116" t="s">
        <v>259</v>
      </c>
      <c r="D40" s="117"/>
      <c r="F40" s="68"/>
      <c r="G40" s="80"/>
      <c r="H40" s="145" t="s">
        <v>80</v>
      </c>
      <c r="I40" s="82"/>
      <c r="J40" s="82"/>
      <c r="K40" s="82"/>
      <c r="L40" s="82"/>
      <c r="M40" s="82"/>
      <c r="N40" s="82"/>
      <c r="O40" s="82"/>
      <c r="P40" s="82"/>
      <c r="Q40" s="82"/>
      <c r="R40" s="82"/>
      <c r="S40" s="82"/>
      <c r="T40" s="82"/>
      <c r="U40" s="83"/>
      <c r="V40" s="68"/>
    </row>
    <row r="41" spans="1:22">
      <c r="A41" s="68"/>
      <c r="C41" s="41" t="s">
        <v>56</v>
      </c>
      <c r="D41" s="105" t="s">
        <v>57</v>
      </c>
      <c r="F41" s="68"/>
      <c r="N41" s="1"/>
      <c r="O41" s="1"/>
      <c r="P41" s="1"/>
      <c r="Q41" s="1"/>
      <c r="R41" s="1"/>
      <c r="S41" s="1"/>
      <c r="T41" s="1"/>
      <c r="U41" s="1"/>
      <c r="V41" s="68"/>
    </row>
    <row r="42" spans="1:22">
      <c r="A42" s="68"/>
      <c r="C42" s="46" t="s">
        <v>39</v>
      </c>
      <c r="D42" s="69" t="s">
        <v>58</v>
      </c>
      <c r="F42" s="68"/>
      <c r="H42" s="7" t="s">
        <v>89</v>
      </c>
      <c r="I42" s="7">
        <v>240</v>
      </c>
      <c r="M42" s="15" t="s">
        <v>392</v>
      </c>
      <c r="U42" s="1"/>
      <c r="V42" s="68"/>
    </row>
    <row r="43" spans="1:22">
      <c r="A43" s="68"/>
      <c r="C43" s="46" t="s">
        <v>62</v>
      </c>
      <c r="D43" s="69" t="s">
        <v>63</v>
      </c>
      <c r="F43" s="68"/>
      <c r="H43" s="7" t="s">
        <v>90</v>
      </c>
      <c r="I43" s="7">
        <v>260</v>
      </c>
      <c r="M43" s="15" t="s">
        <v>392</v>
      </c>
      <c r="U43" s="1"/>
      <c r="V43" s="68"/>
    </row>
    <row r="44" spans="1:22">
      <c r="A44" s="68"/>
      <c r="C44" s="176" t="s">
        <v>388</v>
      </c>
      <c r="D44" s="193" t="s">
        <v>389</v>
      </c>
      <c r="F44" s="68"/>
      <c r="H44" s="7" t="s">
        <v>5</v>
      </c>
      <c r="I44" s="7">
        <v>70000</v>
      </c>
      <c r="M44" s="15" t="s">
        <v>355</v>
      </c>
      <c r="V44" s="68"/>
    </row>
    <row r="45" spans="1:22">
      <c r="A45" s="68"/>
      <c r="C45" s="176"/>
      <c r="D45" s="193"/>
      <c r="F45" s="68"/>
      <c r="V45" s="68"/>
    </row>
    <row r="46" spans="1:22" ht="17.5">
      <c r="A46" s="68"/>
      <c r="C46" s="176" t="s">
        <v>95</v>
      </c>
      <c r="D46" s="186" t="s">
        <v>74</v>
      </c>
      <c r="F46" s="68"/>
      <c r="I46" s="113" t="s">
        <v>82</v>
      </c>
      <c r="J46" s="113" t="s">
        <v>83</v>
      </c>
      <c r="K46" s="113" t="s">
        <v>84</v>
      </c>
      <c r="L46" s="113" t="s">
        <v>85</v>
      </c>
      <c r="M46" s="113" t="s">
        <v>86</v>
      </c>
      <c r="N46" s="113" t="s">
        <v>87</v>
      </c>
      <c r="O46" s="113" t="s">
        <v>88</v>
      </c>
      <c r="P46" s="113" t="s">
        <v>2</v>
      </c>
      <c r="Q46" s="113" t="s">
        <v>3</v>
      </c>
      <c r="R46" s="113" t="s">
        <v>4</v>
      </c>
      <c r="V46" s="68"/>
    </row>
    <row r="47" spans="1:22">
      <c r="A47" s="68"/>
      <c r="C47" s="176"/>
      <c r="D47" s="186"/>
      <c r="F47" s="68"/>
      <c r="H47" s="7" t="s">
        <v>6</v>
      </c>
      <c r="I47" s="7">
        <v>79690</v>
      </c>
      <c r="J47" s="7">
        <v>101.6</v>
      </c>
      <c r="K47" s="7">
        <v>7.92</v>
      </c>
      <c r="L47" s="7">
        <v>101.6</v>
      </c>
      <c r="M47" s="7">
        <v>6.35</v>
      </c>
      <c r="N47" s="7">
        <f>J47-K47</f>
        <v>93.679999999999993</v>
      </c>
      <c r="O47" s="7">
        <f>L47/2</f>
        <v>50.8</v>
      </c>
      <c r="P47" s="24">
        <f>(3+0.6*(N47*K47/M47/O47))</f>
        <v>4.380021576043152</v>
      </c>
      <c r="Q47" s="24">
        <f>P47*O47/K47</f>
        <v>28.094077785731329</v>
      </c>
      <c r="R47" s="24">
        <f>$Q$47/PI()*SQRT($I$42/$I$44)</f>
        <v>0.52362636885826297</v>
      </c>
      <c r="V47" s="68"/>
    </row>
    <row r="48" spans="1:22">
      <c r="A48" s="68"/>
      <c r="C48" s="46"/>
      <c r="D48" s="69"/>
      <c r="F48" s="68"/>
      <c r="V48" s="68"/>
    </row>
    <row r="49" spans="1:22" ht="16" thickBot="1">
      <c r="A49" s="68"/>
      <c r="C49" s="70"/>
      <c r="D49" s="71"/>
      <c r="F49" s="68"/>
      <c r="V49" s="68"/>
    </row>
    <row r="50" spans="1:22" ht="16" thickBot="1">
      <c r="A50" s="68"/>
      <c r="F50" s="68"/>
      <c r="V50" s="68"/>
    </row>
    <row r="51" spans="1:22" ht="16" thickBot="1">
      <c r="A51" s="68"/>
      <c r="C51" s="93" t="s">
        <v>260</v>
      </c>
      <c r="D51" s="94"/>
      <c r="F51" s="68"/>
      <c r="H51" s="20" t="s">
        <v>393</v>
      </c>
      <c r="V51" s="68"/>
    </row>
    <row r="52" spans="1:22">
      <c r="A52" s="68"/>
      <c r="C52" s="161" t="s">
        <v>66</v>
      </c>
      <c r="D52" s="103" t="s">
        <v>119</v>
      </c>
      <c r="F52" s="68"/>
      <c r="V52" s="68"/>
    </row>
    <row r="53" spans="1:22" ht="16" thickBot="1">
      <c r="A53" s="68"/>
      <c r="C53" s="162"/>
      <c r="D53" s="71" t="s">
        <v>120</v>
      </c>
      <c r="F53" s="68"/>
      <c r="V53" s="68"/>
    </row>
    <row r="54" spans="1:22">
      <c r="A54" s="68"/>
      <c r="F54" s="68"/>
      <c r="I54" s="20" t="s">
        <v>356</v>
      </c>
      <c r="V54" s="68"/>
    </row>
    <row r="55" spans="1:22">
      <c r="A55" s="68"/>
      <c r="F55" s="68"/>
      <c r="V55" s="68"/>
    </row>
    <row r="56" spans="1:22">
      <c r="A56" s="68"/>
      <c r="F56" s="68"/>
      <c r="V56" s="68"/>
    </row>
    <row r="57" spans="1:22">
      <c r="A57" s="68"/>
      <c r="F57" s="68"/>
      <c r="V57" s="68"/>
    </row>
    <row r="58" spans="1:22">
      <c r="A58" s="68"/>
      <c r="F58" s="68"/>
      <c r="R58" s="3"/>
      <c r="V58" s="68"/>
    </row>
    <row r="59" spans="1:22">
      <c r="A59" s="68"/>
      <c r="F59" s="68"/>
      <c r="J59" s="1"/>
      <c r="K59" s="1"/>
      <c r="L59" s="1"/>
      <c r="V59" s="68"/>
    </row>
    <row r="60" spans="1:22">
      <c r="A60" s="68"/>
      <c r="F60" s="68"/>
      <c r="I60" s="3"/>
      <c r="L60" s="20" t="s">
        <v>357</v>
      </c>
      <c r="V60" s="68"/>
    </row>
    <row r="61" spans="1:22">
      <c r="A61" s="68"/>
      <c r="F61" s="68"/>
      <c r="L61" s="20" t="s">
        <v>358</v>
      </c>
      <c r="V61" s="68"/>
    </row>
    <row r="62" spans="1:22">
      <c r="A62" s="68"/>
      <c r="F62" s="68"/>
      <c r="V62" s="68"/>
    </row>
    <row r="63" spans="1:22" ht="16" thickBot="1">
      <c r="A63" s="68"/>
      <c r="F63" s="68"/>
      <c r="V63" s="68"/>
    </row>
    <row r="64" spans="1:22" ht="16" thickBot="1">
      <c r="A64" s="68"/>
      <c r="F64" s="68"/>
      <c r="G64" s="80"/>
      <c r="H64" s="145" t="s">
        <v>93</v>
      </c>
      <c r="I64" s="82"/>
      <c r="J64" s="82"/>
      <c r="K64" s="82"/>
      <c r="L64" s="82"/>
      <c r="M64" s="82"/>
      <c r="N64" s="82"/>
      <c r="O64" s="82"/>
      <c r="P64" s="82"/>
      <c r="Q64" s="82"/>
      <c r="R64" s="82"/>
      <c r="S64" s="82"/>
      <c r="T64" s="82"/>
      <c r="U64" s="83"/>
      <c r="V64" s="68"/>
    </row>
    <row r="65" spans="1:22">
      <c r="A65" s="68"/>
      <c r="F65" s="68"/>
      <c r="V65" s="68"/>
    </row>
    <row r="66" spans="1:22" ht="17.5">
      <c r="A66" s="68"/>
      <c r="F66" s="68"/>
      <c r="I66" s="113" t="s">
        <v>82</v>
      </c>
      <c r="J66" s="113" t="s">
        <v>83</v>
      </c>
      <c r="K66" s="113" t="s">
        <v>84</v>
      </c>
      <c r="L66" s="113" t="s">
        <v>85</v>
      </c>
      <c r="M66" s="113" t="s">
        <v>86</v>
      </c>
      <c r="N66" s="113" t="s">
        <v>87</v>
      </c>
      <c r="O66" s="113" t="s">
        <v>88</v>
      </c>
      <c r="P66" s="113" t="s">
        <v>2</v>
      </c>
      <c r="Q66" s="113" t="s">
        <v>3</v>
      </c>
      <c r="R66" s="113" t="s">
        <v>4</v>
      </c>
      <c r="V66" s="68"/>
    </row>
    <row r="67" spans="1:22">
      <c r="A67" s="68"/>
      <c r="F67" s="68"/>
      <c r="H67" s="7" t="s">
        <v>94</v>
      </c>
      <c r="I67" s="7">
        <v>79690</v>
      </c>
      <c r="J67" s="7">
        <v>101.6</v>
      </c>
      <c r="K67" s="7">
        <v>7.92</v>
      </c>
      <c r="L67" s="7">
        <v>101.6</v>
      </c>
      <c r="M67" s="7">
        <v>6.35</v>
      </c>
      <c r="N67" s="7">
        <f>J67-K67</f>
        <v>93.679999999999993</v>
      </c>
      <c r="O67" s="7">
        <f>L67/2</f>
        <v>50.8</v>
      </c>
      <c r="P67" s="7">
        <f>1.15+-1/2</f>
        <v>0.64999999999999991</v>
      </c>
      <c r="Q67" s="24">
        <f>P67*N67/M67</f>
        <v>9.5892913385826759</v>
      </c>
      <c r="R67" s="24">
        <f>$Q$67/PI()*SQRT($I$42/$I$44)</f>
        <v>0.1787282658588015</v>
      </c>
      <c r="V67" s="68"/>
    </row>
    <row r="68" spans="1:22">
      <c r="A68" s="68"/>
      <c r="F68" s="68"/>
      <c r="V68" s="68"/>
    </row>
    <row r="69" spans="1:22">
      <c r="A69" s="68"/>
      <c r="F69" s="68"/>
      <c r="H69" s="20" t="s">
        <v>393</v>
      </c>
      <c r="J69" s="1"/>
      <c r="K69" s="1"/>
      <c r="L69" s="1"/>
      <c r="V69" s="68"/>
    </row>
    <row r="70" spans="1:22">
      <c r="A70" s="68"/>
      <c r="F70" s="68"/>
      <c r="V70" s="68"/>
    </row>
    <row r="71" spans="1:22">
      <c r="A71" s="68"/>
      <c r="F71" s="68"/>
      <c r="J71" s="15" t="s">
        <v>359</v>
      </c>
      <c r="V71" s="68"/>
    </row>
    <row r="72" spans="1:22">
      <c r="A72" s="68"/>
      <c r="F72" s="68"/>
      <c r="V72" s="68"/>
    </row>
    <row r="73" spans="1:22">
      <c r="A73" s="68"/>
      <c r="F73" s="68"/>
      <c r="V73" s="68"/>
    </row>
    <row r="74" spans="1:22">
      <c r="A74" s="68"/>
      <c r="F74" s="68"/>
      <c r="M74" s="15" t="s">
        <v>357</v>
      </c>
      <c r="V74" s="68"/>
    </row>
    <row r="75" spans="1:22">
      <c r="A75" s="68"/>
      <c r="F75" s="68"/>
      <c r="M75" s="15" t="s">
        <v>360</v>
      </c>
      <c r="V75" s="68"/>
    </row>
    <row r="76" spans="1:22">
      <c r="A76" s="68"/>
      <c r="F76" s="68"/>
      <c r="V76" s="68"/>
    </row>
    <row r="77" spans="1:22">
      <c r="A77" s="68"/>
      <c r="F77" s="68"/>
      <c r="V77" s="68"/>
    </row>
    <row r="78" spans="1:22" ht="16" thickBot="1">
      <c r="A78" s="68"/>
      <c r="F78" s="68"/>
      <c r="V78" s="68"/>
    </row>
    <row r="79" spans="1:22" ht="16" thickBot="1">
      <c r="A79" s="68"/>
      <c r="F79" s="68"/>
      <c r="G79" s="80"/>
      <c r="H79" s="145" t="s">
        <v>97</v>
      </c>
      <c r="I79" s="82"/>
      <c r="J79" s="82"/>
      <c r="K79" s="82"/>
      <c r="L79" s="82"/>
      <c r="M79" s="82"/>
      <c r="N79" s="82"/>
      <c r="O79" s="82"/>
      <c r="P79" s="82"/>
      <c r="Q79" s="82"/>
      <c r="R79" s="82"/>
      <c r="S79" s="82"/>
      <c r="T79" s="82"/>
      <c r="U79" s="83"/>
      <c r="V79" s="68"/>
    </row>
    <row r="80" spans="1:22">
      <c r="A80" s="68"/>
      <c r="F80" s="68"/>
      <c r="V80" s="68"/>
    </row>
    <row r="81" spans="1:22">
      <c r="A81" s="68"/>
      <c r="F81" s="68"/>
      <c r="H81" s="7" t="s">
        <v>20</v>
      </c>
      <c r="I81" s="7">
        <v>0.2</v>
      </c>
      <c r="L81" s="15" t="s">
        <v>361</v>
      </c>
      <c r="N81" s="20" t="s">
        <v>393</v>
      </c>
      <c r="V81" s="68"/>
    </row>
    <row r="82" spans="1:22">
      <c r="A82" s="68"/>
      <c r="F82" s="68"/>
      <c r="H82" s="7" t="s">
        <v>8</v>
      </c>
      <c r="I82" s="7">
        <v>0.5</v>
      </c>
      <c r="L82" s="15" t="s">
        <v>361</v>
      </c>
      <c r="V82" s="68"/>
    </row>
    <row r="83" spans="1:22" ht="16">
      <c r="A83" s="68"/>
      <c r="F83" s="68"/>
      <c r="H83" s="156" t="s">
        <v>91</v>
      </c>
      <c r="I83" s="7">
        <v>0.9</v>
      </c>
      <c r="L83" s="15" t="s">
        <v>352</v>
      </c>
      <c r="R83" s="15" t="s">
        <v>361</v>
      </c>
      <c r="V83" s="68"/>
    </row>
    <row r="84" spans="1:22">
      <c r="A84" s="68"/>
      <c r="F84" s="68"/>
      <c r="V84" s="68"/>
    </row>
    <row r="85" spans="1:22">
      <c r="A85" s="68"/>
      <c r="F85" s="68"/>
      <c r="I85" s="113" t="s">
        <v>7</v>
      </c>
      <c r="J85" s="113" t="s">
        <v>9</v>
      </c>
      <c r="K85" s="113" t="s">
        <v>99</v>
      </c>
      <c r="L85" s="113" t="s">
        <v>98</v>
      </c>
      <c r="V85" s="68"/>
    </row>
    <row r="86" spans="1:22">
      <c r="A86" s="68"/>
      <c r="F86" s="68"/>
      <c r="H86" s="7" t="s">
        <v>6</v>
      </c>
      <c r="I86" s="24">
        <f>(1+$I$81*(R47-$I$82)+R47^2)/2/R47^2</f>
        <v>2.332206054691877</v>
      </c>
      <c r="J86" s="24">
        <f>I86-SQRT(I86^2-1/R47^2)</f>
        <v>0.99354743965293224</v>
      </c>
      <c r="K86" s="24">
        <f>J86*$I$42</f>
        <v>238.45138551670374</v>
      </c>
      <c r="L86" s="24">
        <f>0.9*K86*I47/1000/1000</f>
        <v>17.101971820643506</v>
      </c>
      <c r="R86" s="15" t="s">
        <v>361</v>
      </c>
      <c r="V86" s="68"/>
    </row>
    <row r="87" spans="1:22">
      <c r="A87" s="68"/>
      <c r="F87" s="68"/>
      <c r="V87" s="68"/>
    </row>
    <row r="88" spans="1:22">
      <c r="A88" s="68"/>
      <c r="F88" s="68"/>
      <c r="V88" s="68"/>
    </row>
    <row r="89" spans="1:22">
      <c r="A89" s="68"/>
      <c r="F89" s="68"/>
      <c r="R89" s="15" t="s">
        <v>362</v>
      </c>
      <c r="V89" s="68"/>
    </row>
    <row r="90" spans="1:22">
      <c r="A90" s="68"/>
      <c r="F90" s="68"/>
      <c r="V90" s="68"/>
    </row>
    <row r="91" spans="1:22">
      <c r="A91" s="68"/>
      <c r="F91" s="68"/>
      <c r="V91" s="68"/>
    </row>
    <row r="92" spans="1:22" ht="16" thickBot="1">
      <c r="A92" s="68"/>
      <c r="F92" s="68"/>
      <c r="V92" s="68"/>
    </row>
    <row r="93" spans="1:22" ht="16" thickBot="1">
      <c r="A93" s="68"/>
      <c r="F93" s="68"/>
      <c r="G93" s="80"/>
      <c r="H93" s="145" t="s">
        <v>127</v>
      </c>
      <c r="I93" s="82"/>
      <c r="J93" s="82"/>
      <c r="K93" s="82"/>
      <c r="L93" s="82"/>
      <c r="M93" s="82"/>
      <c r="N93" s="82"/>
      <c r="O93" s="82"/>
      <c r="P93" s="82"/>
      <c r="Q93" s="82"/>
      <c r="R93" s="82"/>
      <c r="S93" s="82"/>
      <c r="T93" s="82"/>
      <c r="U93" s="83"/>
      <c r="V93" s="68"/>
    </row>
    <row r="94" spans="1:22">
      <c r="A94" s="68"/>
      <c r="F94" s="68"/>
      <c r="V94" s="68"/>
    </row>
    <row r="95" spans="1:22">
      <c r="A95" s="68"/>
      <c r="F95" s="68"/>
      <c r="V95" s="68"/>
    </row>
    <row r="96" spans="1:22">
      <c r="A96" s="68"/>
      <c r="F96" s="68"/>
      <c r="J96" s="113" t="s">
        <v>12</v>
      </c>
      <c r="K96" s="113" t="s">
        <v>10</v>
      </c>
      <c r="V96" s="68"/>
    </row>
    <row r="97" spans="1:22">
      <c r="A97" s="68"/>
      <c r="F97" s="68"/>
      <c r="I97" s="113" t="s">
        <v>100</v>
      </c>
      <c r="J97" s="113" t="s">
        <v>11</v>
      </c>
      <c r="K97" s="113" t="s">
        <v>101</v>
      </c>
      <c r="L97" s="113" t="s">
        <v>4</v>
      </c>
      <c r="M97" s="113" t="s">
        <v>103</v>
      </c>
      <c r="N97" s="113" t="s">
        <v>102</v>
      </c>
      <c r="V97" s="68"/>
    </row>
    <row r="98" spans="1:22">
      <c r="A98" s="68"/>
      <c r="F98" s="68"/>
      <c r="I98" s="7">
        <f>J47-2*K47</f>
        <v>85.759999999999991</v>
      </c>
      <c r="J98" s="24">
        <f>1.4*I98/M47</f>
        <v>18.907716535433067</v>
      </c>
      <c r="K98" s="7">
        <f>0.6*I42</f>
        <v>144</v>
      </c>
      <c r="L98" s="17">
        <f>SQRT(K98/$I$44)*J98/PI()</f>
        <v>0.27297409578381104</v>
      </c>
      <c r="M98" s="7">
        <f>K98</f>
        <v>144</v>
      </c>
      <c r="N98" s="17">
        <f>0.9*I98*M47*M98/1000</f>
        <v>70.577049599999995</v>
      </c>
      <c r="Q98" s="15" t="s">
        <v>363</v>
      </c>
      <c r="V98" s="68"/>
    </row>
    <row r="99" spans="1:22">
      <c r="A99" s="68"/>
      <c r="F99" s="68"/>
      <c r="L99" s="2"/>
      <c r="M99" s="2"/>
      <c r="O99" s="2"/>
      <c r="V99" s="68"/>
    </row>
    <row r="100" spans="1:22">
      <c r="A100" s="68"/>
      <c r="F100" s="68"/>
      <c r="K100" s="3"/>
      <c r="L100" s="3"/>
      <c r="M100" s="2"/>
      <c r="V100" s="68"/>
    </row>
    <row r="101" spans="1:22">
      <c r="A101" s="68"/>
      <c r="F101" s="68"/>
      <c r="V101" s="68"/>
    </row>
    <row r="102" spans="1:22">
      <c r="A102" s="68"/>
      <c r="F102" s="68"/>
      <c r="N102" s="194" t="s">
        <v>391</v>
      </c>
      <c r="O102" s="194"/>
      <c r="P102" s="194"/>
      <c r="Q102" s="194"/>
      <c r="V102" s="68"/>
    </row>
    <row r="103" spans="1:22">
      <c r="A103" s="68"/>
      <c r="F103" s="68"/>
      <c r="N103" s="194"/>
      <c r="O103" s="194"/>
      <c r="P103" s="194"/>
      <c r="Q103" s="194"/>
      <c r="V103" s="68"/>
    </row>
    <row r="104" spans="1:22">
      <c r="A104" s="68"/>
      <c r="F104" s="68"/>
      <c r="N104" s="194"/>
      <c r="O104" s="194"/>
      <c r="P104" s="194"/>
      <c r="Q104" s="194"/>
      <c r="V104" s="68"/>
    </row>
    <row r="105" spans="1:22">
      <c r="A105" s="68"/>
      <c r="F105" s="68"/>
      <c r="N105" s="194"/>
      <c r="O105" s="194"/>
      <c r="P105" s="194"/>
      <c r="Q105" s="194"/>
      <c r="V105" s="68"/>
    </row>
    <row r="106" spans="1:22">
      <c r="A106" s="68"/>
      <c r="F106" s="68"/>
      <c r="V106" s="68"/>
    </row>
    <row r="107" spans="1:22">
      <c r="A107" s="68"/>
      <c r="F107" s="68"/>
      <c r="V107" s="68"/>
    </row>
    <row r="108" spans="1:22">
      <c r="A108" s="68"/>
      <c r="F108" s="68"/>
      <c r="H108" s="7" t="s">
        <v>92</v>
      </c>
      <c r="I108" s="7">
        <v>0.60709999999999997</v>
      </c>
      <c r="V108" s="68"/>
    </row>
    <row r="109" spans="1:22" ht="17.5">
      <c r="A109" s="68"/>
      <c r="F109" s="68"/>
      <c r="H109" s="7" t="s">
        <v>104</v>
      </c>
      <c r="I109" s="17">
        <f>J11*I16*I108</f>
        <v>70.451769440000007</v>
      </c>
      <c r="V109" s="68"/>
    </row>
    <row r="110" spans="1:22">
      <c r="A110" s="68"/>
      <c r="F110" s="68"/>
      <c r="V110" s="68"/>
    </row>
    <row r="111" spans="1:22">
      <c r="A111" s="68"/>
      <c r="F111" s="68"/>
      <c r="V111" s="68"/>
    </row>
    <row r="112" spans="1:22">
      <c r="A112" s="68"/>
      <c r="F112" s="68"/>
      <c r="V112" s="68"/>
    </row>
    <row r="113" spans="1:22">
      <c r="A113" s="68"/>
      <c r="F113" s="68"/>
      <c r="V113" s="68"/>
    </row>
    <row r="114" spans="1:22" ht="16" thickBot="1">
      <c r="A114" s="68"/>
      <c r="F114" s="68"/>
      <c r="V114" s="68"/>
    </row>
    <row r="115" spans="1:22" ht="16" thickBot="1">
      <c r="A115" s="68"/>
      <c r="F115" s="68"/>
      <c r="G115" s="80"/>
      <c r="H115" s="145" t="s">
        <v>128</v>
      </c>
      <c r="I115" s="82"/>
      <c r="J115" s="82"/>
      <c r="K115" s="82"/>
      <c r="L115" s="82"/>
      <c r="M115" s="82"/>
      <c r="N115" s="82"/>
      <c r="O115" s="82"/>
      <c r="P115" s="82"/>
      <c r="Q115" s="82"/>
      <c r="R115" s="82"/>
      <c r="S115" s="82"/>
      <c r="T115" s="82"/>
      <c r="U115" s="83"/>
      <c r="V115" s="68"/>
    </row>
    <row r="116" spans="1:22">
      <c r="A116" s="68"/>
      <c r="F116" s="68"/>
      <c r="V116" s="68"/>
    </row>
    <row r="117" spans="1:22">
      <c r="A117" s="68"/>
      <c r="F117" s="68"/>
      <c r="V117" s="68"/>
    </row>
    <row r="118" spans="1:22">
      <c r="A118" s="68"/>
      <c r="F118" s="68"/>
      <c r="V118" s="68"/>
    </row>
    <row r="119" spans="1:22">
      <c r="A119" s="68"/>
      <c r="F119" s="68"/>
      <c r="V119" s="68"/>
    </row>
    <row r="120" spans="1:22">
      <c r="A120" s="68"/>
      <c r="F120" s="68"/>
      <c r="V120" s="68"/>
    </row>
    <row r="121" spans="1:22">
      <c r="A121" s="68"/>
      <c r="F121" s="68"/>
      <c r="V121" s="68"/>
    </row>
    <row r="122" spans="1:22" ht="6" customHeight="1">
      <c r="A122" s="68"/>
      <c r="B122" s="68"/>
      <c r="C122" s="68"/>
      <c r="D122" s="68"/>
      <c r="E122" s="68"/>
      <c r="F122" s="68"/>
      <c r="G122" s="68"/>
      <c r="H122" s="68"/>
      <c r="I122" s="68"/>
      <c r="J122" s="68"/>
      <c r="K122" s="68"/>
      <c r="L122" s="68"/>
      <c r="M122" s="68"/>
      <c r="N122" s="68"/>
      <c r="O122" s="68"/>
      <c r="P122" s="68"/>
      <c r="Q122" s="68"/>
      <c r="R122" s="68"/>
      <c r="S122" s="68"/>
      <c r="T122" s="68"/>
      <c r="U122" s="68"/>
      <c r="V122" s="68"/>
    </row>
  </sheetData>
  <mergeCells count="9">
    <mergeCell ref="C20:D20"/>
    <mergeCell ref="C18:D18"/>
    <mergeCell ref="D44:D45"/>
    <mergeCell ref="C44:C45"/>
    <mergeCell ref="N102:Q105"/>
    <mergeCell ref="Q23:T26"/>
    <mergeCell ref="D46:D47"/>
    <mergeCell ref="C46:C47"/>
    <mergeCell ref="C34:D38"/>
  </mergeCells>
  <hyperlinks>
    <hyperlink ref="D44" r:id="rId1" display="https://aluquebec.com/publications/communiques/2021/le-ceial-d-aluquebec-presente-la-1ere-edition-du-manuel-des-proprietes-geometriques-de-sections-extrudees-en-aluminium-handbook/" xr:uid="{6F7D384F-DE85-4544-9D48-1A8B5653F380}"/>
  </hyperlinks>
  <pageMargins left="0.7" right="0.7" top="0.75" bottom="0.75" header="0.3" footer="0.3"/>
  <pageSetup scale="35"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6DE0-C274-4898-9F2E-C1ECEFE89DD1}">
  <sheetPr codeName="Feuil5">
    <pageSetUpPr fitToPage="1"/>
  </sheetPr>
  <dimension ref="A1:U137"/>
  <sheetViews>
    <sheetView zoomScale="90" zoomScaleNormal="90" workbookViewId="0">
      <selection activeCell="M96" sqref="M96"/>
    </sheetView>
  </sheetViews>
  <sheetFormatPr baseColWidth="10" defaultRowHeight="15.5"/>
  <cols>
    <col min="1" max="1" width="0.83203125" customWidth="1"/>
    <col min="2" max="2" width="2.1640625" customWidth="1"/>
    <col min="3" max="3" width="56.1640625" customWidth="1"/>
    <col min="4" max="4" width="58.5" customWidth="1"/>
    <col min="5" max="5" width="2.1640625" customWidth="1"/>
    <col min="6" max="6" width="0.83203125" customWidth="1"/>
    <col min="7" max="7" width="3.1640625" customWidth="1"/>
    <col min="8" max="8" width="33.33203125" customWidth="1"/>
    <col min="11" max="11" width="13.33203125" customWidth="1"/>
    <col min="12" max="12" width="12.6640625" customWidth="1"/>
    <col min="14" max="14" width="13" customWidth="1"/>
    <col min="18" max="18" width="11.33203125" customWidth="1"/>
    <col min="20" max="20" width="3" customWidth="1"/>
    <col min="21" max="21" width="0.83203125" customWidth="1"/>
  </cols>
  <sheetData>
    <row r="1" spans="1:21" ht="15.75" customHeight="1" thickBot="1">
      <c r="A1" s="68"/>
      <c r="B1" s="68"/>
      <c r="C1" s="68"/>
      <c r="D1" s="68"/>
      <c r="E1" s="68"/>
      <c r="F1" s="68"/>
      <c r="G1" s="68"/>
      <c r="H1" s="68"/>
      <c r="I1" s="68"/>
      <c r="J1" s="68"/>
      <c r="K1" s="68"/>
      <c r="L1" s="68"/>
      <c r="M1" s="68"/>
      <c r="N1" s="68"/>
      <c r="O1" s="68"/>
      <c r="P1" s="68"/>
      <c r="Q1" s="68"/>
      <c r="R1" s="68"/>
      <c r="S1" s="68"/>
      <c r="T1" s="68"/>
      <c r="U1" s="68"/>
    </row>
    <row r="2" spans="1:21" ht="29" thickBot="1">
      <c r="A2" s="68"/>
      <c r="B2" s="95"/>
      <c r="C2" s="91" t="s">
        <v>105</v>
      </c>
      <c r="D2" s="96"/>
      <c r="E2" s="97"/>
      <c r="F2" s="68"/>
      <c r="G2" s="80"/>
      <c r="H2" s="98" t="s">
        <v>266</v>
      </c>
      <c r="I2" s="82"/>
      <c r="J2" s="82"/>
      <c r="K2" s="82"/>
      <c r="L2" s="82"/>
      <c r="M2" s="82"/>
      <c r="N2" s="82"/>
      <c r="O2" s="82"/>
      <c r="P2" s="82"/>
      <c r="Q2" s="82"/>
      <c r="R2" s="82"/>
      <c r="S2" s="82"/>
      <c r="T2" s="82"/>
      <c r="U2" s="68"/>
    </row>
    <row r="3" spans="1:21" ht="16" thickBot="1">
      <c r="A3" s="68"/>
      <c r="F3" s="68"/>
      <c r="G3" s="84"/>
      <c r="H3" s="88" t="s">
        <v>261</v>
      </c>
      <c r="I3" s="85"/>
      <c r="J3" s="85"/>
      <c r="K3" s="85"/>
      <c r="L3" s="85"/>
      <c r="M3" s="85"/>
      <c r="N3" s="85"/>
      <c r="O3" s="85"/>
      <c r="P3" s="85"/>
      <c r="Q3" s="85"/>
      <c r="R3" s="85"/>
      <c r="S3" s="85"/>
      <c r="T3" s="85"/>
      <c r="U3" s="68"/>
    </row>
    <row r="4" spans="1:21">
      <c r="A4" s="68"/>
      <c r="F4" s="68"/>
      <c r="N4" s="15"/>
      <c r="O4" s="15"/>
      <c r="P4" s="15"/>
      <c r="Q4" s="15"/>
      <c r="R4" s="15"/>
      <c r="S4" s="15"/>
      <c r="T4" s="15"/>
      <c r="U4" s="68"/>
    </row>
    <row r="5" spans="1:21" ht="16">
      <c r="A5" s="68"/>
      <c r="F5" s="68"/>
      <c r="I5" s="32" t="s">
        <v>37</v>
      </c>
      <c r="J5" s="32" t="s">
        <v>38</v>
      </c>
      <c r="U5" s="68"/>
    </row>
    <row r="6" spans="1:21">
      <c r="A6" s="68"/>
      <c r="F6" s="68"/>
      <c r="H6" s="56" t="s">
        <v>33</v>
      </c>
      <c r="I6" s="7">
        <v>1.25</v>
      </c>
      <c r="J6" s="7">
        <v>1.5</v>
      </c>
      <c r="L6" s="20" t="s">
        <v>40</v>
      </c>
      <c r="U6" s="68"/>
    </row>
    <row r="7" spans="1:21">
      <c r="A7" s="68"/>
      <c r="F7" s="68"/>
      <c r="H7" s="15"/>
      <c r="U7" s="68"/>
    </row>
    <row r="8" spans="1:21">
      <c r="A8" s="68"/>
      <c r="F8" s="68"/>
      <c r="H8" s="15"/>
      <c r="I8" s="32" t="s">
        <v>32</v>
      </c>
      <c r="J8" s="32" t="s">
        <v>34</v>
      </c>
      <c r="U8" s="68"/>
    </row>
    <row r="9" spans="1:21">
      <c r="A9" s="68"/>
      <c r="F9" s="68"/>
      <c r="H9" s="56" t="s">
        <v>35</v>
      </c>
      <c r="I9" s="7">
        <f>6.67*0.2</f>
        <v>1.3340000000000001</v>
      </c>
      <c r="J9" s="17">
        <f>I9*I6</f>
        <v>1.6675</v>
      </c>
      <c r="N9" s="4"/>
      <c r="O9" s="4"/>
      <c r="P9" s="4"/>
      <c r="Q9" s="4"/>
      <c r="R9" s="4"/>
      <c r="S9" s="4"/>
      <c r="T9" s="4"/>
      <c r="U9" s="68"/>
    </row>
    <row r="10" spans="1:21">
      <c r="A10" s="68"/>
      <c r="F10" s="68"/>
      <c r="H10" s="56" t="s">
        <v>36</v>
      </c>
      <c r="I10" s="7">
        <f>6.67*0.8</f>
        <v>5.3360000000000003</v>
      </c>
      <c r="J10" s="7">
        <f>I10*J6</f>
        <v>8.0040000000000013</v>
      </c>
      <c r="N10" s="4"/>
      <c r="O10" s="4"/>
      <c r="P10" s="4"/>
      <c r="Q10" s="4"/>
      <c r="R10" s="4"/>
      <c r="S10" s="4"/>
      <c r="T10" s="4"/>
      <c r="U10" s="68"/>
    </row>
    <row r="11" spans="1:21" ht="17.5">
      <c r="A11" s="68"/>
      <c r="F11" s="68"/>
      <c r="H11" s="56" t="s">
        <v>121</v>
      </c>
      <c r="I11" s="19"/>
      <c r="J11" s="24">
        <f>SUM(J9:J10)</f>
        <v>9.6715000000000018</v>
      </c>
      <c r="L11" s="15"/>
      <c r="M11" s="4"/>
      <c r="N11" s="4"/>
      <c r="O11" s="4"/>
      <c r="P11" s="4"/>
      <c r="Q11" s="4"/>
      <c r="R11" s="4"/>
      <c r="S11" s="4"/>
      <c r="T11" s="4"/>
      <c r="U11" s="68"/>
    </row>
    <row r="12" spans="1:21">
      <c r="A12" s="68"/>
      <c r="F12" s="68"/>
      <c r="H12" s="16"/>
      <c r="I12" s="8"/>
      <c r="J12" s="8"/>
      <c r="L12" s="15"/>
      <c r="M12" s="4"/>
      <c r="N12" s="4"/>
      <c r="O12" s="4"/>
      <c r="P12" s="4"/>
      <c r="Q12" s="4"/>
      <c r="R12" s="4"/>
      <c r="S12" s="4"/>
      <c r="T12" s="4"/>
      <c r="U12" s="68"/>
    </row>
    <row r="13" spans="1:21" ht="16" thickBot="1">
      <c r="A13" s="68"/>
      <c r="F13" s="68"/>
      <c r="U13" s="68"/>
    </row>
    <row r="14" spans="1:21" ht="16" thickBot="1">
      <c r="A14" s="68"/>
      <c r="F14" s="68"/>
      <c r="G14" s="80"/>
      <c r="H14" s="81" t="s">
        <v>122</v>
      </c>
      <c r="I14" s="82"/>
      <c r="J14" s="82"/>
      <c r="K14" s="82"/>
      <c r="L14" s="82"/>
      <c r="M14" s="82"/>
      <c r="N14" s="82"/>
      <c r="O14" s="82"/>
      <c r="P14" s="82"/>
      <c r="Q14" s="82"/>
      <c r="R14" s="82"/>
      <c r="S14" s="82"/>
      <c r="T14" s="83"/>
      <c r="U14" s="68"/>
    </row>
    <row r="15" spans="1:21">
      <c r="A15" s="68"/>
      <c r="D15" s="27"/>
      <c r="F15" s="68"/>
      <c r="U15" s="68"/>
    </row>
    <row r="16" spans="1:21">
      <c r="A16" s="68"/>
      <c r="F16" s="68"/>
      <c r="H16" s="108" t="s">
        <v>76</v>
      </c>
      <c r="I16" s="7">
        <v>1.016</v>
      </c>
      <c r="M16" s="15"/>
      <c r="P16" s="194" t="s">
        <v>129</v>
      </c>
      <c r="Q16" s="194"/>
      <c r="R16" s="194"/>
      <c r="S16" s="194"/>
      <c r="U16" s="68"/>
    </row>
    <row r="17" spans="1:21">
      <c r="A17" s="68"/>
      <c r="D17" s="1"/>
      <c r="F17" s="68"/>
      <c r="H17" s="7" t="s">
        <v>133</v>
      </c>
      <c r="I17" s="24">
        <f>J11*I16/4</f>
        <v>2.4565610000000007</v>
      </c>
      <c r="N17" s="15"/>
      <c r="O17" s="15"/>
      <c r="P17" s="194"/>
      <c r="Q17" s="194"/>
      <c r="R17" s="194"/>
      <c r="S17" s="194"/>
      <c r="T17" s="15"/>
      <c r="U17" s="68"/>
    </row>
    <row r="18" spans="1:21">
      <c r="A18" s="68"/>
      <c r="D18" s="26"/>
      <c r="F18" s="68"/>
      <c r="H18" s="20"/>
      <c r="M18" s="15"/>
      <c r="N18" s="15"/>
      <c r="O18" s="15"/>
      <c r="P18" s="194"/>
      <c r="Q18" s="194"/>
      <c r="R18" s="194"/>
      <c r="S18" s="194"/>
      <c r="T18" s="15"/>
      <c r="U18" s="68"/>
    </row>
    <row r="19" spans="1:21">
      <c r="A19" s="68"/>
      <c r="D19" s="26"/>
      <c r="F19" s="68"/>
      <c r="H19" s="20"/>
      <c r="I19" s="14"/>
      <c r="M19" s="15"/>
      <c r="N19" s="15"/>
      <c r="O19" s="15"/>
      <c r="P19" s="194"/>
      <c r="Q19" s="194"/>
      <c r="R19" s="194"/>
      <c r="S19" s="194"/>
      <c r="T19" s="15"/>
      <c r="U19" s="68"/>
    </row>
    <row r="20" spans="1:21">
      <c r="A20" s="68"/>
      <c r="C20" s="177" t="s">
        <v>255</v>
      </c>
      <c r="D20" s="177"/>
      <c r="F20" s="68"/>
      <c r="U20" s="68"/>
    </row>
    <row r="21" spans="1:21">
      <c r="A21" s="68"/>
      <c r="D21" s="26"/>
      <c r="F21" s="68"/>
      <c r="I21" s="8"/>
      <c r="J21" s="13"/>
      <c r="U21" s="68"/>
    </row>
    <row r="22" spans="1:21" ht="16" thickBot="1">
      <c r="A22" s="68"/>
      <c r="D22" s="26"/>
      <c r="F22" s="68"/>
      <c r="U22" s="68"/>
    </row>
    <row r="23" spans="1:21" ht="16" thickBot="1">
      <c r="A23" s="68"/>
      <c r="C23" s="178" t="s">
        <v>267</v>
      </c>
      <c r="D23" s="179"/>
      <c r="F23" s="68"/>
      <c r="U23" s="68"/>
    </row>
    <row r="24" spans="1:21" ht="15.75" customHeight="1">
      <c r="A24" s="68"/>
      <c r="C24" s="135" t="s">
        <v>106</v>
      </c>
      <c r="D24" s="136"/>
      <c r="F24" s="68"/>
      <c r="H24" s="7" t="s">
        <v>89</v>
      </c>
      <c r="I24" s="7">
        <v>170</v>
      </c>
      <c r="K24" s="20" t="s">
        <v>392</v>
      </c>
      <c r="Q24" s="22"/>
      <c r="R24" s="22"/>
      <c r="S24" s="22"/>
      <c r="U24" s="68"/>
    </row>
    <row r="25" spans="1:21" ht="18" customHeight="1">
      <c r="A25" s="68"/>
      <c r="C25" s="77" t="s">
        <v>107</v>
      </c>
      <c r="D25" s="137"/>
      <c r="F25" s="68"/>
      <c r="H25" s="7" t="s">
        <v>90</v>
      </c>
      <c r="I25" s="7">
        <v>205</v>
      </c>
      <c r="K25" s="20" t="s">
        <v>392</v>
      </c>
      <c r="Q25" s="22"/>
      <c r="R25" s="22"/>
      <c r="S25" s="22"/>
      <c r="U25" s="68"/>
    </row>
    <row r="26" spans="1:21" ht="18.75" customHeight="1">
      <c r="A26" s="68"/>
      <c r="C26" s="77" t="s">
        <v>108</v>
      </c>
      <c r="D26" s="137"/>
      <c r="F26" s="68"/>
      <c r="H26" s="7" t="s">
        <v>77</v>
      </c>
      <c r="I26" s="7">
        <v>0.9</v>
      </c>
      <c r="K26" s="20" t="s">
        <v>364</v>
      </c>
      <c r="N26" s="1"/>
      <c r="O26" s="1"/>
      <c r="P26" s="1"/>
      <c r="Q26" s="22"/>
      <c r="R26" s="22"/>
      <c r="S26" s="22"/>
      <c r="T26" s="1"/>
      <c r="U26" s="68"/>
    </row>
    <row r="27" spans="1:21">
      <c r="A27" s="68"/>
      <c r="C27" s="77" t="s">
        <v>109</v>
      </c>
      <c r="D27" s="137"/>
      <c r="F27" s="68"/>
      <c r="H27" s="7" t="s">
        <v>5</v>
      </c>
      <c r="I27" s="7">
        <v>70000</v>
      </c>
      <c r="K27" s="20" t="s">
        <v>355</v>
      </c>
      <c r="M27" s="1"/>
      <c r="N27" s="1"/>
      <c r="O27" s="1"/>
      <c r="P27" s="1"/>
      <c r="Q27" s="22"/>
      <c r="R27" s="22"/>
      <c r="S27" s="22"/>
      <c r="T27" s="1"/>
      <c r="U27" s="68"/>
    </row>
    <row r="28" spans="1:21" ht="18" customHeight="1">
      <c r="A28" s="68"/>
      <c r="C28" s="77" t="s">
        <v>110</v>
      </c>
      <c r="D28" s="137"/>
      <c r="F28" s="68"/>
      <c r="H28" s="7" t="s">
        <v>20</v>
      </c>
      <c r="I28" s="7">
        <v>0.2</v>
      </c>
      <c r="K28" s="20" t="s">
        <v>361</v>
      </c>
      <c r="N28" s="1"/>
      <c r="O28" s="1"/>
      <c r="P28" s="1"/>
      <c r="Q28" s="1"/>
      <c r="R28" s="1"/>
      <c r="S28" s="1"/>
      <c r="T28" s="1"/>
      <c r="U28" s="68"/>
    </row>
    <row r="29" spans="1:21">
      <c r="A29" s="68"/>
      <c r="C29" s="77" t="s">
        <v>111</v>
      </c>
      <c r="D29" s="137"/>
      <c r="F29" s="68"/>
      <c r="H29" s="7" t="s">
        <v>8</v>
      </c>
      <c r="I29" s="7">
        <v>0.5</v>
      </c>
      <c r="K29" s="20" t="s">
        <v>361</v>
      </c>
      <c r="N29" s="1"/>
      <c r="O29" s="1"/>
      <c r="P29" s="1"/>
      <c r="Q29" s="1"/>
      <c r="R29" s="1"/>
      <c r="S29" s="1"/>
      <c r="T29" s="1"/>
      <c r="U29" s="68"/>
    </row>
    <row r="30" spans="1:21" ht="18.5">
      <c r="A30" s="68"/>
      <c r="C30" s="138" t="s">
        <v>112</v>
      </c>
      <c r="D30" s="137"/>
      <c r="F30" s="68"/>
      <c r="H30" s="7" t="s">
        <v>71</v>
      </c>
      <c r="I30" s="24">
        <f>I17*10^6/(I26*I24)</f>
        <v>16055.954248366015</v>
      </c>
      <c r="N30" s="1"/>
      <c r="O30" s="1"/>
      <c r="P30" s="1"/>
      <c r="Q30" s="1"/>
      <c r="R30" s="1"/>
      <c r="S30" s="1"/>
      <c r="T30" s="1"/>
      <c r="U30" s="68"/>
    </row>
    <row r="31" spans="1:21" ht="19.5" customHeight="1">
      <c r="A31" s="68"/>
      <c r="C31" s="138" t="s">
        <v>113</v>
      </c>
      <c r="D31" s="137"/>
      <c r="F31" s="68"/>
      <c r="N31" s="1"/>
      <c r="O31" s="1"/>
      <c r="P31" s="1"/>
      <c r="Q31" s="21"/>
      <c r="R31" s="22"/>
      <c r="S31" s="22"/>
      <c r="T31" s="1"/>
      <c r="U31" s="68"/>
    </row>
    <row r="32" spans="1:21" ht="15.75" customHeight="1" thickBot="1">
      <c r="A32" s="68"/>
      <c r="C32" s="139"/>
      <c r="D32" s="140"/>
      <c r="F32" s="68"/>
      <c r="H32" t="s">
        <v>394</v>
      </c>
      <c r="N32" s="1"/>
      <c r="O32" s="1"/>
      <c r="P32" s="1"/>
      <c r="Q32" s="22"/>
      <c r="R32" s="22"/>
      <c r="S32" s="22"/>
      <c r="T32" s="1"/>
      <c r="U32" s="68"/>
    </row>
    <row r="33" spans="1:21" ht="18" thickBot="1">
      <c r="A33" s="68"/>
      <c r="F33" s="68"/>
      <c r="H33" s="29" t="s">
        <v>398</v>
      </c>
      <c r="I33" s="7">
        <v>21040</v>
      </c>
      <c r="J33" s="1"/>
      <c r="K33" s="20" t="s">
        <v>395</v>
      </c>
      <c r="N33" s="1"/>
      <c r="O33" s="1"/>
      <c r="P33" s="1"/>
      <c r="Q33" s="22"/>
      <c r="R33" s="22"/>
      <c r="S33" s="22"/>
      <c r="T33" s="1"/>
      <c r="U33" s="68"/>
    </row>
    <row r="34" spans="1:21" ht="15.75" customHeight="1" thickBot="1">
      <c r="A34" s="68"/>
      <c r="C34" s="118" t="s">
        <v>268</v>
      </c>
      <c r="D34" s="119"/>
      <c r="F34" s="68"/>
      <c r="H34" s="7" t="s">
        <v>396</v>
      </c>
      <c r="I34" s="7">
        <v>76.2</v>
      </c>
      <c r="K34" s="20" t="s">
        <v>395</v>
      </c>
      <c r="N34" s="1"/>
      <c r="O34" s="1"/>
      <c r="P34" s="1"/>
      <c r="Q34" s="22"/>
      <c r="R34" s="22"/>
      <c r="S34" s="22"/>
      <c r="T34" s="1"/>
      <c r="U34" s="68"/>
    </row>
    <row r="35" spans="1:21">
      <c r="A35" s="68"/>
      <c r="C35" s="180" t="s">
        <v>114</v>
      </c>
      <c r="D35" s="181"/>
      <c r="F35" s="68"/>
      <c r="H35" s="29" t="s">
        <v>397</v>
      </c>
      <c r="I35" s="7">
        <v>3.18</v>
      </c>
      <c r="K35" s="20" t="s">
        <v>395</v>
      </c>
      <c r="N35" s="1"/>
      <c r="O35" s="1"/>
      <c r="P35" s="1"/>
      <c r="Q35" s="22"/>
      <c r="R35" s="22"/>
      <c r="S35" s="22"/>
      <c r="T35" s="1"/>
      <c r="U35" s="68"/>
    </row>
    <row r="36" spans="1:21">
      <c r="A36" s="68"/>
      <c r="C36" s="182"/>
      <c r="D36" s="183"/>
      <c r="F36" s="68"/>
      <c r="N36" s="1"/>
      <c r="O36" s="1"/>
      <c r="P36" s="1"/>
      <c r="Q36" s="22"/>
      <c r="R36" s="22"/>
      <c r="S36" s="22"/>
      <c r="T36" s="1"/>
      <c r="U36" s="68"/>
    </row>
    <row r="37" spans="1:21">
      <c r="A37" s="68"/>
      <c r="C37" s="182"/>
      <c r="D37" s="183"/>
      <c r="F37" s="68"/>
      <c r="N37" s="1"/>
      <c r="O37" s="1"/>
      <c r="P37" s="1"/>
      <c r="Q37" s="22"/>
      <c r="R37" s="22"/>
      <c r="S37" s="22"/>
      <c r="T37" s="1"/>
      <c r="U37" s="68"/>
    </row>
    <row r="38" spans="1:21" ht="15.75" customHeight="1">
      <c r="A38" s="68"/>
      <c r="C38" s="182"/>
      <c r="D38" s="183"/>
      <c r="F38" s="68"/>
      <c r="N38" s="1"/>
      <c r="O38" s="1"/>
      <c r="P38" s="1"/>
      <c r="Q38" s="22"/>
      <c r="R38" s="22"/>
      <c r="S38" s="22"/>
      <c r="T38" s="1"/>
      <c r="U38" s="68"/>
    </row>
    <row r="39" spans="1:21" ht="16" thickBot="1">
      <c r="A39" s="68"/>
      <c r="C39" s="182"/>
      <c r="D39" s="183"/>
      <c r="F39" s="68"/>
      <c r="N39" s="1"/>
      <c r="O39" s="1"/>
      <c r="P39" s="1"/>
      <c r="Q39" s="1"/>
      <c r="R39" s="1"/>
      <c r="S39" s="1"/>
      <c r="T39" s="1"/>
      <c r="U39" s="68"/>
    </row>
    <row r="40" spans="1:21" ht="16" thickBot="1">
      <c r="A40" s="68"/>
      <c r="C40" s="182"/>
      <c r="D40" s="183"/>
      <c r="F40" s="68"/>
      <c r="G40" s="80"/>
      <c r="H40" s="81" t="s">
        <v>123</v>
      </c>
      <c r="I40" s="82"/>
      <c r="J40" s="82"/>
      <c r="K40" s="82"/>
      <c r="L40" s="82"/>
      <c r="M40" s="82"/>
      <c r="N40" s="82"/>
      <c r="O40" s="82"/>
      <c r="P40" s="82"/>
      <c r="Q40" s="82"/>
      <c r="R40" s="82"/>
      <c r="S40" s="82"/>
      <c r="T40" s="146"/>
      <c r="U40" s="68"/>
    </row>
    <row r="41" spans="1:21" ht="16" thickBot="1">
      <c r="A41" s="68"/>
      <c r="C41" s="184"/>
      <c r="D41" s="185"/>
      <c r="F41" s="68"/>
      <c r="N41" s="1"/>
      <c r="O41" s="1"/>
      <c r="P41" s="1"/>
      <c r="Q41" s="1"/>
      <c r="R41" s="1"/>
      <c r="S41" s="1"/>
      <c r="T41" s="1"/>
      <c r="U41" s="68"/>
    </row>
    <row r="42" spans="1:21" ht="16" thickBot="1">
      <c r="A42" s="68"/>
      <c r="F42" s="68"/>
      <c r="H42" s="7" t="s">
        <v>89</v>
      </c>
      <c r="I42" s="7">
        <v>170</v>
      </c>
      <c r="K42" s="20" t="s">
        <v>373</v>
      </c>
      <c r="M42" s="15"/>
      <c r="T42" s="1"/>
      <c r="U42" s="68"/>
    </row>
    <row r="43" spans="1:21" ht="16" thickBot="1">
      <c r="A43" s="68"/>
      <c r="C43" s="93" t="s">
        <v>259</v>
      </c>
      <c r="D43" s="94"/>
      <c r="F43" s="68"/>
      <c r="H43" s="7" t="s">
        <v>90</v>
      </c>
      <c r="I43" s="7">
        <v>205</v>
      </c>
      <c r="K43" s="20" t="s">
        <v>392</v>
      </c>
      <c r="M43" s="15"/>
      <c r="T43" s="1"/>
      <c r="U43" s="68"/>
    </row>
    <row r="44" spans="1:21" ht="17.5">
      <c r="A44" s="68"/>
      <c r="C44" s="41" t="s">
        <v>56</v>
      </c>
      <c r="D44" s="105" t="s">
        <v>57</v>
      </c>
      <c r="F44" s="68"/>
      <c r="H44" s="7" t="s">
        <v>77</v>
      </c>
      <c r="I44" s="7">
        <v>0.9</v>
      </c>
      <c r="K44" s="20" t="s">
        <v>364</v>
      </c>
      <c r="M44" s="15"/>
      <c r="U44" s="68"/>
    </row>
    <row r="45" spans="1:21">
      <c r="A45" s="68"/>
      <c r="C45" s="46" t="s">
        <v>39</v>
      </c>
      <c r="D45" s="69" t="s">
        <v>58</v>
      </c>
      <c r="F45" s="68"/>
      <c r="H45" s="7" t="s">
        <v>5</v>
      </c>
      <c r="I45" s="7">
        <v>70000</v>
      </c>
      <c r="K45" s="20" t="s">
        <v>355</v>
      </c>
      <c r="U45" s="68"/>
    </row>
    <row r="46" spans="1:21">
      <c r="A46" s="68"/>
      <c r="C46" s="46" t="s">
        <v>62</v>
      </c>
      <c r="D46" s="69" t="s">
        <v>63</v>
      </c>
      <c r="F46" s="68"/>
      <c r="H46" s="7" t="s">
        <v>20</v>
      </c>
      <c r="I46" s="7">
        <v>0.2</v>
      </c>
      <c r="K46" s="20" t="s">
        <v>361</v>
      </c>
      <c r="U46" s="68"/>
    </row>
    <row r="47" spans="1:21" ht="15.75" customHeight="1">
      <c r="A47" s="68"/>
      <c r="C47" s="176" t="s">
        <v>388</v>
      </c>
      <c r="D47" s="193" t="s">
        <v>389</v>
      </c>
      <c r="F47" s="68"/>
      <c r="H47" s="7" t="s">
        <v>8</v>
      </c>
      <c r="I47" s="7">
        <v>0.5</v>
      </c>
      <c r="K47" s="20" t="s">
        <v>361</v>
      </c>
      <c r="U47" s="68"/>
    </row>
    <row r="48" spans="1:21">
      <c r="A48" s="68"/>
      <c r="C48" s="176"/>
      <c r="D48" s="193"/>
      <c r="F48" s="68"/>
      <c r="U48" s="68"/>
    </row>
    <row r="49" spans="1:21" ht="17.5">
      <c r="A49" s="68"/>
      <c r="C49" s="204" t="s">
        <v>95</v>
      </c>
      <c r="D49" s="203" t="s">
        <v>74</v>
      </c>
      <c r="F49" s="68"/>
      <c r="I49" s="113" t="s">
        <v>82</v>
      </c>
      <c r="J49" s="113" t="s">
        <v>83</v>
      </c>
      <c r="K49" s="113" t="s">
        <v>84</v>
      </c>
      <c r="L49" s="113" t="s">
        <v>87</v>
      </c>
      <c r="M49" s="113" t="s">
        <v>2</v>
      </c>
      <c r="N49" s="113" t="s">
        <v>3</v>
      </c>
      <c r="O49" s="113" t="s">
        <v>4</v>
      </c>
      <c r="U49" s="68"/>
    </row>
    <row r="50" spans="1:21">
      <c r="A50" s="68"/>
      <c r="C50" s="204"/>
      <c r="D50" s="203"/>
      <c r="F50" s="68"/>
      <c r="H50" s="29" t="s">
        <v>130</v>
      </c>
      <c r="I50" s="30">
        <v>21040</v>
      </c>
      <c r="J50" s="30">
        <v>76.2</v>
      </c>
      <c r="K50" s="30">
        <v>3.18</v>
      </c>
      <c r="L50" s="30">
        <f>J50-K50</f>
        <v>73.02</v>
      </c>
      <c r="M50" s="30">
        <f>1.25+0.4*(J50*K50/(J50*K50))</f>
        <v>1.65</v>
      </c>
      <c r="N50" s="54">
        <f>M50*L50/K50</f>
        <v>37.887735849056597</v>
      </c>
      <c r="O50" s="54">
        <f>N50/PI()*SQRT($I$42/$I$45)</f>
        <v>0.59432530352522939</v>
      </c>
      <c r="U50" s="68"/>
    </row>
    <row r="51" spans="1:21" ht="16" thickBot="1">
      <c r="A51" s="68"/>
      <c r="C51" s="70"/>
      <c r="D51" s="141"/>
      <c r="F51" s="68"/>
      <c r="U51" s="68"/>
    </row>
    <row r="52" spans="1:21" ht="16" thickBot="1">
      <c r="A52" s="68"/>
      <c r="F52" s="68"/>
      <c r="H52" s="20" t="s">
        <v>393</v>
      </c>
      <c r="U52" s="68"/>
    </row>
    <row r="53" spans="1:21" ht="16" thickBot="1">
      <c r="A53" s="68"/>
      <c r="C53" s="93" t="s">
        <v>260</v>
      </c>
      <c r="D53" s="94"/>
      <c r="F53" s="68"/>
      <c r="U53" s="68"/>
    </row>
    <row r="54" spans="1:21">
      <c r="A54" s="68"/>
      <c r="C54" s="191" t="s">
        <v>66</v>
      </c>
      <c r="D54" s="103" t="s">
        <v>116</v>
      </c>
      <c r="F54" s="68"/>
      <c r="J54" s="20" t="s">
        <v>365</v>
      </c>
      <c r="R54" s="3"/>
      <c r="U54" s="68"/>
    </row>
    <row r="55" spans="1:21" ht="16" thickBot="1">
      <c r="A55" s="68"/>
      <c r="C55" s="192"/>
      <c r="D55" s="71" t="s">
        <v>115</v>
      </c>
      <c r="F55" s="68"/>
      <c r="J55" s="20" t="s">
        <v>365</v>
      </c>
      <c r="U55" s="68"/>
    </row>
    <row r="56" spans="1:21">
      <c r="A56" s="68"/>
      <c r="F56" s="68"/>
      <c r="U56" s="68"/>
    </row>
    <row r="57" spans="1:21">
      <c r="A57" s="68"/>
      <c r="F57" s="68"/>
      <c r="H57" t="s">
        <v>131</v>
      </c>
      <c r="J57" s="1"/>
      <c r="K57" s="1"/>
      <c r="L57" s="1"/>
      <c r="U57" s="68"/>
    </row>
    <row r="58" spans="1:21">
      <c r="A58" s="68"/>
      <c r="F58" s="68"/>
      <c r="I58" s="3"/>
      <c r="L58" s="20" t="s">
        <v>357</v>
      </c>
      <c r="U58" s="68"/>
    </row>
    <row r="59" spans="1:21">
      <c r="A59" s="68"/>
      <c r="F59" s="68"/>
      <c r="L59" s="20" t="s">
        <v>358</v>
      </c>
      <c r="U59" s="68"/>
    </row>
    <row r="60" spans="1:21">
      <c r="A60" s="68"/>
      <c r="F60" s="68"/>
      <c r="U60" s="68"/>
    </row>
    <row r="61" spans="1:21" ht="16" thickBot="1">
      <c r="A61" s="68"/>
      <c r="F61" s="68"/>
      <c r="U61" s="68"/>
    </row>
    <row r="62" spans="1:21" ht="16" thickBot="1">
      <c r="A62" s="68"/>
      <c r="F62" s="68"/>
      <c r="G62" s="80"/>
      <c r="H62" s="81" t="s">
        <v>124</v>
      </c>
      <c r="I62" s="82"/>
      <c r="J62" s="82"/>
      <c r="K62" s="82"/>
      <c r="L62" s="82"/>
      <c r="M62" s="82"/>
      <c r="N62" s="82"/>
      <c r="O62" s="82"/>
      <c r="P62" s="82"/>
      <c r="Q62" s="82"/>
      <c r="R62" s="82"/>
      <c r="S62" s="82"/>
      <c r="T62" s="83"/>
      <c r="U62" s="68"/>
    </row>
    <row r="63" spans="1:21">
      <c r="A63" s="68"/>
      <c r="F63" s="68"/>
      <c r="U63" s="68"/>
    </row>
    <row r="64" spans="1:21" ht="17.5">
      <c r="A64" s="68"/>
      <c r="F64" s="68"/>
      <c r="I64" s="113" t="s">
        <v>82</v>
      </c>
      <c r="J64" s="113" t="s">
        <v>7</v>
      </c>
      <c r="K64" s="113" t="s">
        <v>9</v>
      </c>
      <c r="L64" s="113" t="s">
        <v>19</v>
      </c>
      <c r="M64" s="113" t="s">
        <v>132</v>
      </c>
      <c r="R64" s="3"/>
      <c r="U64" s="68"/>
    </row>
    <row r="65" spans="1:21">
      <c r="A65" s="68"/>
      <c r="F65" s="68"/>
      <c r="H65" s="29" t="s">
        <v>130</v>
      </c>
      <c r="I65" s="30">
        <v>21040</v>
      </c>
      <c r="J65" s="39">
        <f>(1+$I$46*(O50-$I$47)+O50^2)/2/O50^2</f>
        <v>1.9422423106475311</v>
      </c>
      <c r="K65" s="39">
        <f>J65-SQRT(J65^2-1/O50^2)</f>
        <v>0.97207273975231523</v>
      </c>
      <c r="L65" s="54">
        <f>K50*SQRT(K65)</f>
        <v>3.1352812271742567</v>
      </c>
      <c r="M65" s="54">
        <f>$I$44*I65*$I$42/1000^2</f>
        <v>3.2191200000000002</v>
      </c>
      <c r="R65" s="3"/>
      <c r="U65" s="68"/>
    </row>
    <row r="66" spans="1:21">
      <c r="A66" s="68"/>
      <c r="F66" s="68"/>
      <c r="U66" s="68"/>
    </row>
    <row r="67" spans="1:21">
      <c r="A67" s="68"/>
      <c r="F67" s="68"/>
      <c r="J67" s="20" t="s">
        <v>366</v>
      </c>
      <c r="L67" s="1"/>
      <c r="U67" s="68"/>
    </row>
    <row r="68" spans="1:21">
      <c r="A68" s="68"/>
      <c r="F68" s="68"/>
      <c r="J68" s="20"/>
      <c r="U68" s="68"/>
    </row>
    <row r="69" spans="1:21">
      <c r="A69" s="68"/>
      <c r="F69" s="68"/>
      <c r="J69" s="20" t="s">
        <v>361</v>
      </c>
      <c r="U69" s="68"/>
    </row>
    <row r="70" spans="1:21">
      <c r="A70" s="68"/>
      <c r="F70" s="68"/>
      <c r="J70" s="20"/>
      <c r="U70" s="68"/>
    </row>
    <row r="71" spans="1:21">
      <c r="A71" s="68"/>
      <c r="F71" s="68"/>
      <c r="J71" s="20"/>
      <c r="U71" s="68"/>
    </row>
    <row r="72" spans="1:21">
      <c r="A72" s="68"/>
      <c r="F72" s="68"/>
      <c r="J72" s="20" t="s">
        <v>361</v>
      </c>
      <c r="M72" s="15"/>
      <c r="U72" s="68"/>
    </row>
    <row r="73" spans="1:21">
      <c r="A73" s="68"/>
      <c r="F73" s="68"/>
      <c r="J73" s="20"/>
      <c r="M73" s="15"/>
      <c r="U73" s="68"/>
    </row>
    <row r="74" spans="1:21">
      <c r="A74" s="68"/>
      <c r="F74" s="68"/>
      <c r="J74" s="20" t="s">
        <v>367</v>
      </c>
      <c r="U74" s="68"/>
    </row>
    <row r="75" spans="1:21">
      <c r="A75" s="68"/>
      <c r="F75" s="68"/>
      <c r="U75" s="68"/>
    </row>
    <row r="76" spans="1:21">
      <c r="A76" s="68"/>
      <c r="F76" s="68"/>
      <c r="U76" s="68"/>
    </row>
    <row r="77" spans="1:21">
      <c r="A77" s="68"/>
      <c r="F77" s="68"/>
      <c r="U77" s="68"/>
    </row>
    <row r="78" spans="1:21">
      <c r="A78" s="68"/>
      <c r="F78" s="68"/>
      <c r="U78" s="68"/>
    </row>
    <row r="79" spans="1:21">
      <c r="A79" s="68"/>
      <c r="F79" s="68"/>
      <c r="U79" s="68"/>
    </row>
    <row r="80" spans="1:21">
      <c r="A80" s="68"/>
      <c r="F80" s="68"/>
      <c r="U80" s="68"/>
    </row>
    <row r="81" spans="1:21">
      <c r="A81" s="68"/>
      <c r="F81" s="68"/>
      <c r="U81" s="68"/>
    </row>
    <row r="82" spans="1:21" ht="16" thickBot="1">
      <c r="A82" s="68"/>
      <c r="F82" s="68"/>
      <c r="U82" s="68"/>
    </row>
    <row r="83" spans="1:21" ht="16" thickBot="1">
      <c r="A83" s="68"/>
      <c r="F83" s="68"/>
      <c r="G83" s="80"/>
      <c r="H83" s="81" t="s">
        <v>125</v>
      </c>
      <c r="I83" s="82"/>
      <c r="J83" s="82"/>
      <c r="K83" s="82"/>
      <c r="L83" s="82"/>
      <c r="M83" s="82"/>
      <c r="N83" s="82"/>
      <c r="O83" s="82"/>
      <c r="P83" s="82"/>
      <c r="Q83" s="82"/>
      <c r="R83" s="82"/>
      <c r="S83" s="82"/>
      <c r="T83" s="83"/>
      <c r="U83" s="68"/>
    </row>
    <row r="84" spans="1:21">
      <c r="A84" s="68"/>
      <c r="F84" s="68"/>
      <c r="U84" s="68"/>
    </row>
    <row r="85" spans="1:21">
      <c r="A85" s="68"/>
      <c r="F85" s="68"/>
      <c r="J85" s="113" t="s">
        <v>12</v>
      </c>
      <c r="K85" s="113" t="s">
        <v>10</v>
      </c>
      <c r="R85" s="15"/>
      <c r="U85" s="68"/>
    </row>
    <row r="86" spans="1:21">
      <c r="A86" s="68"/>
      <c r="F86" s="68"/>
      <c r="I86" s="113" t="s">
        <v>100</v>
      </c>
      <c r="J86" s="113" t="s">
        <v>11</v>
      </c>
      <c r="K86" s="113" t="s">
        <v>101</v>
      </c>
      <c r="L86" s="113" t="s">
        <v>4</v>
      </c>
      <c r="M86" s="113" t="s">
        <v>103</v>
      </c>
      <c r="N86" s="113" t="s">
        <v>102</v>
      </c>
      <c r="O86" s="113" t="s">
        <v>134</v>
      </c>
      <c r="U86" s="68"/>
    </row>
    <row r="87" spans="1:21">
      <c r="A87" s="68"/>
      <c r="F87" s="68"/>
      <c r="H87" s="29" t="s">
        <v>130</v>
      </c>
      <c r="I87" s="30">
        <f>$I$34-2*$I$35</f>
        <v>69.84</v>
      </c>
      <c r="J87" s="54">
        <f>1.4*I87/K50</f>
        <v>30.747169811320752</v>
      </c>
      <c r="K87" s="30">
        <f>0.6*I42</f>
        <v>102</v>
      </c>
      <c r="L87" s="39">
        <f>SQRT(K87/$I$45)*J87/PI()</f>
        <v>0.37359954580164684</v>
      </c>
      <c r="M87" s="30">
        <f>K87</f>
        <v>102</v>
      </c>
      <c r="N87" s="54">
        <f>I44*I87*M87*K50*2/1000</f>
        <v>40.775944320000001</v>
      </c>
      <c r="O87" s="54">
        <f>J11/2</f>
        <v>4.8357500000000009</v>
      </c>
      <c r="U87" s="68"/>
    </row>
    <row r="88" spans="1:21">
      <c r="A88" s="68"/>
      <c r="F88" s="68"/>
      <c r="U88" s="68"/>
    </row>
    <row r="89" spans="1:21">
      <c r="A89" s="68"/>
      <c r="F89" s="68"/>
      <c r="U89" s="68"/>
    </row>
    <row r="90" spans="1:21">
      <c r="A90" s="68"/>
      <c r="F90" s="68"/>
      <c r="H90" s="1" t="s">
        <v>135</v>
      </c>
      <c r="U90" s="68"/>
    </row>
    <row r="91" spans="1:21">
      <c r="A91" s="68"/>
      <c r="F91" s="68"/>
      <c r="M91" s="194" t="s">
        <v>129</v>
      </c>
      <c r="N91" s="194"/>
      <c r="O91" s="194"/>
      <c r="P91" s="194"/>
      <c r="U91" s="68"/>
    </row>
    <row r="92" spans="1:21">
      <c r="A92" s="68"/>
      <c r="F92" s="68"/>
      <c r="M92" s="194"/>
      <c r="N92" s="194"/>
      <c r="O92" s="194"/>
      <c r="P92" s="194"/>
      <c r="U92" s="68"/>
    </row>
    <row r="93" spans="1:21">
      <c r="A93" s="68"/>
      <c r="F93" s="68"/>
      <c r="M93" s="194"/>
      <c r="N93" s="194"/>
      <c r="O93" s="194"/>
      <c r="P93" s="194"/>
      <c r="U93" s="68"/>
    </row>
    <row r="94" spans="1:21">
      <c r="A94" s="68"/>
      <c r="F94" s="68"/>
      <c r="M94" s="194"/>
      <c r="N94" s="194"/>
      <c r="O94" s="194"/>
      <c r="P94" s="194"/>
      <c r="U94" s="68"/>
    </row>
    <row r="95" spans="1:21">
      <c r="A95" s="68"/>
      <c r="F95" s="68"/>
      <c r="U95" s="68"/>
    </row>
    <row r="96" spans="1:21">
      <c r="A96" s="68"/>
      <c r="F96" s="68"/>
      <c r="K96" s="15"/>
      <c r="U96" s="68"/>
    </row>
    <row r="97" spans="1:21">
      <c r="A97" s="68"/>
      <c r="F97" s="68"/>
      <c r="U97" s="68"/>
    </row>
    <row r="98" spans="1:21">
      <c r="A98" s="68"/>
      <c r="F98" s="68"/>
      <c r="J98" s="20" t="s">
        <v>368</v>
      </c>
      <c r="U98" s="68"/>
    </row>
    <row r="99" spans="1:21">
      <c r="A99" s="68"/>
      <c r="F99" s="68"/>
      <c r="J99" s="20"/>
      <c r="U99" s="68"/>
    </row>
    <row r="100" spans="1:21">
      <c r="A100" s="68"/>
      <c r="F100" s="68"/>
      <c r="J100" s="20"/>
      <c r="R100" s="15"/>
      <c r="U100" s="68"/>
    </row>
    <row r="101" spans="1:21">
      <c r="A101" s="68"/>
      <c r="F101" s="68"/>
      <c r="J101" s="20" t="s">
        <v>368</v>
      </c>
      <c r="U101" s="68"/>
    </row>
    <row r="102" spans="1:21">
      <c r="A102" s="68"/>
      <c r="F102" s="68"/>
      <c r="J102" s="20"/>
      <c r="U102" s="68"/>
    </row>
    <row r="103" spans="1:21">
      <c r="A103" s="68"/>
      <c r="F103" s="68"/>
      <c r="J103" s="20" t="s">
        <v>368</v>
      </c>
      <c r="N103" s="2"/>
      <c r="U103" s="68"/>
    </row>
    <row r="104" spans="1:21">
      <c r="A104" s="68"/>
      <c r="F104" s="68"/>
      <c r="R104" s="15"/>
      <c r="U104" s="68"/>
    </row>
    <row r="105" spans="1:21">
      <c r="A105" s="68"/>
      <c r="F105" s="68"/>
      <c r="U105" s="68"/>
    </row>
    <row r="106" spans="1:21">
      <c r="A106" s="68"/>
      <c r="F106" s="68"/>
      <c r="U106" s="68"/>
    </row>
    <row r="107" spans="1:21" ht="16" thickBot="1">
      <c r="A107" s="68"/>
      <c r="F107" s="68"/>
      <c r="U107" s="68"/>
    </row>
    <row r="108" spans="1:21" ht="16" thickBot="1">
      <c r="A108" s="68"/>
      <c r="F108" s="68"/>
      <c r="G108" s="80"/>
      <c r="H108" s="81" t="s">
        <v>126</v>
      </c>
      <c r="I108" s="82"/>
      <c r="J108" s="82"/>
      <c r="K108" s="82"/>
      <c r="L108" s="82"/>
      <c r="M108" s="82"/>
      <c r="N108" s="82"/>
      <c r="O108" s="82"/>
      <c r="P108" s="82"/>
      <c r="Q108" s="82"/>
      <c r="R108" s="82"/>
      <c r="S108" s="82"/>
      <c r="T108" s="83"/>
      <c r="U108" s="68"/>
    </row>
    <row r="109" spans="1:21">
      <c r="A109" s="68"/>
      <c r="F109" s="68"/>
      <c r="U109" s="68"/>
    </row>
    <row r="110" spans="1:21">
      <c r="A110" s="68"/>
      <c r="F110" s="68"/>
      <c r="U110" s="68"/>
    </row>
    <row r="111" spans="1:21">
      <c r="A111" s="68"/>
      <c r="F111" s="68"/>
      <c r="U111" s="68"/>
    </row>
    <row r="112" spans="1:21">
      <c r="A112" s="68"/>
      <c r="F112" s="68"/>
      <c r="I112" s="113" t="s">
        <v>137</v>
      </c>
      <c r="J112" s="113" t="s">
        <v>136</v>
      </c>
      <c r="K112" s="113" t="s">
        <v>100</v>
      </c>
      <c r="L112" s="113" t="s">
        <v>0</v>
      </c>
      <c r="M112" s="113" t="s">
        <v>14</v>
      </c>
      <c r="N112" s="113" t="s">
        <v>15</v>
      </c>
      <c r="O112" s="113" t="s">
        <v>16</v>
      </c>
      <c r="P112" s="113" t="s">
        <v>17</v>
      </c>
      <c r="Q112" s="113" t="s">
        <v>18</v>
      </c>
      <c r="U112" s="68"/>
    </row>
    <row r="113" spans="1:21">
      <c r="A113" s="68"/>
      <c r="F113" s="68"/>
      <c r="H113" s="29" t="s">
        <v>130</v>
      </c>
      <c r="I113" s="30">
        <v>0</v>
      </c>
      <c r="J113" s="30">
        <v>5</v>
      </c>
      <c r="K113" s="30">
        <f>I87</f>
        <v>69.84</v>
      </c>
      <c r="L113" s="30">
        <f>0.5*(1+I113/(J113/2+K113))</f>
        <v>0.5</v>
      </c>
      <c r="M113" s="30">
        <v>0</v>
      </c>
      <c r="N113" s="30">
        <f>K87</f>
        <v>102</v>
      </c>
      <c r="O113" s="33">
        <f>((1-M113/N113)^2)*PI()^2*$I$45*$K$50^2/(4*K113^2)</f>
        <v>358.08289222682043</v>
      </c>
      <c r="P113" s="33">
        <f>$I$44*L113*(J113+K113)*$K$50*O113*2/1000</f>
        <v>76.698519498478518</v>
      </c>
      <c r="Q113" s="30">
        <f>$I$44*$J$113*$K$50*$I$42</f>
        <v>2432.7000000000003</v>
      </c>
      <c r="U113" s="68"/>
    </row>
    <row r="114" spans="1:21">
      <c r="A114" s="68"/>
      <c r="F114" s="68"/>
      <c r="L114" s="2"/>
      <c r="M114" s="2"/>
      <c r="O114" s="2"/>
      <c r="U114" s="68"/>
    </row>
    <row r="115" spans="1:21">
      <c r="A115" s="68"/>
      <c r="F115" s="68"/>
      <c r="K115" s="3"/>
      <c r="L115" s="3"/>
      <c r="M115" s="2"/>
      <c r="U115" s="68"/>
    </row>
    <row r="116" spans="1:21">
      <c r="A116" s="68"/>
      <c r="F116" s="68"/>
      <c r="J116" s="20" t="s">
        <v>369</v>
      </c>
      <c r="U116" s="68"/>
    </row>
    <row r="117" spans="1:21">
      <c r="A117" s="68"/>
      <c r="F117" s="68"/>
      <c r="J117" s="20"/>
      <c r="N117" s="22"/>
      <c r="O117" s="22"/>
      <c r="P117" s="22"/>
      <c r="Q117" s="22"/>
      <c r="U117" s="68"/>
    </row>
    <row r="118" spans="1:21">
      <c r="A118" s="68"/>
      <c r="F118" s="68"/>
      <c r="J118" s="20"/>
      <c r="N118" s="22"/>
      <c r="O118" s="22"/>
      <c r="P118" s="22"/>
      <c r="Q118" s="22"/>
      <c r="U118" s="68"/>
    </row>
    <row r="119" spans="1:21">
      <c r="A119" s="68"/>
      <c r="F119" s="68"/>
      <c r="J119" s="20" t="s">
        <v>369</v>
      </c>
      <c r="N119" s="22"/>
      <c r="O119" s="22"/>
      <c r="P119" s="22"/>
      <c r="Q119" s="22"/>
      <c r="U119" s="68"/>
    </row>
    <row r="120" spans="1:21">
      <c r="A120" s="68"/>
      <c r="F120" s="68"/>
      <c r="J120" s="20"/>
      <c r="N120" s="22"/>
      <c r="O120" s="22"/>
      <c r="P120" s="22"/>
      <c r="Q120" s="22"/>
      <c r="U120" s="68"/>
    </row>
    <row r="121" spans="1:21">
      <c r="A121" s="68"/>
      <c r="F121" s="68"/>
      <c r="J121" s="20"/>
      <c r="U121" s="68"/>
    </row>
    <row r="122" spans="1:21">
      <c r="A122" s="68"/>
      <c r="F122" s="68"/>
      <c r="J122" s="20" t="s">
        <v>369</v>
      </c>
      <c r="U122" s="68"/>
    </row>
    <row r="123" spans="1:21">
      <c r="A123" s="68"/>
      <c r="F123" s="68"/>
      <c r="U123" s="68"/>
    </row>
    <row r="124" spans="1:21">
      <c r="A124" s="68"/>
      <c r="F124" s="68"/>
      <c r="I124" s="2"/>
      <c r="U124" s="68"/>
    </row>
    <row r="125" spans="1:21">
      <c r="A125" s="68"/>
      <c r="F125" s="68"/>
      <c r="U125" s="68"/>
    </row>
    <row r="126" spans="1:21">
      <c r="A126" s="68"/>
      <c r="F126" s="68"/>
      <c r="U126" s="68"/>
    </row>
    <row r="127" spans="1:21">
      <c r="A127" s="68"/>
      <c r="F127" s="68"/>
      <c r="U127" s="68"/>
    </row>
    <row r="128" spans="1:21">
      <c r="A128" s="68"/>
      <c r="F128" s="68"/>
      <c r="U128" s="68"/>
    </row>
    <row r="129" spans="1:21" ht="16" thickBot="1">
      <c r="A129" s="68"/>
      <c r="F129" s="68"/>
      <c r="U129" s="68"/>
    </row>
    <row r="130" spans="1:21" ht="16" thickBot="1">
      <c r="A130" s="68"/>
      <c r="F130" s="68"/>
      <c r="G130" s="80"/>
      <c r="H130" s="81" t="s">
        <v>128</v>
      </c>
      <c r="I130" s="81"/>
      <c r="J130" s="82"/>
      <c r="K130" s="82"/>
      <c r="L130" s="82"/>
      <c r="M130" s="82"/>
      <c r="N130" s="82"/>
      <c r="O130" s="82"/>
      <c r="P130" s="82"/>
      <c r="Q130" s="82"/>
      <c r="R130" s="82"/>
      <c r="S130" s="82"/>
      <c r="T130" s="83"/>
      <c r="U130" s="68"/>
    </row>
    <row r="131" spans="1:21">
      <c r="A131" s="68"/>
      <c r="F131" s="68"/>
      <c r="U131" s="68"/>
    </row>
    <row r="132" spans="1:21">
      <c r="A132" s="68"/>
      <c r="F132" s="68"/>
      <c r="U132" s="68"/>
    </row>
    <row r="133" spans="1:21">
      <c r="A133" s="68"/>
      <c r="F133" s="68"/>
      <c r="U133" s="68"/>
    </row>
    <row r="134" spans="1:21">
      <c r="A134" s="68"/>
      <c r="F134" s="68"/>
      <c r="U134" s="68"/>
    </row>
    <row r="135" spans="1:21">
      <c r="A135" s="68"/>
      <c r="F135" s="68"/>
      <c r="U135" s="68"/>
    </row>
    <row r="136" spans="1:21">
      <c r="A136" s="68"/>
      <c r="F136" s="68"/>
      <c r="U136" s="68"/>
    </row>
    <row r="137" spans="1:21" ht="6" customHeight="1">
      <c r="A137" s="68"/>
      <c r="B137" s="68"/>
      <c r="C137" s="68"/>
      <c r="D137" s="68"/>
      <c r="E137" s="68"/>
      <c r="F137" s="68"/>
      <c r="G137" s="68"/>
      <c r="H137" s="68"/>
      <c r="I137" s="68"/>
      <c r="J137" s="68"/>
      <c r="K137" s="68"/>
      <c r="L137" s="68"/>
      <c r="M137" s="68"/>
      <c r="N137" s="68"/>
      <c r="O137" s="68"/>
      <c r="P137" s="68"/>
      <c r="Q137" s="68"/>
      <c r="R137" s="68"/>
      <c r="S137" s="68"/>
      <c r="T137" s="68"/>
      <c r="U137" s="68"/>
    </row>
  </sheetData>
  <mergeCells count="10">
    <mergeCell ref="C54:C55"/>
    <mergeCell ref="P16:S19"/>
    <mergeCell ref="M91:P94"/>
    <mergeCell ref="D47:D48"/>
    <mergeCell ref="D49:D50"/>
    <mergeCell ref="C47:C48"/>
    <mergeCell ref="C49:C50"/>
    <mergeCell ref="C20:D20"/>
    <mergeCell ref="C23:D23"/>
    <mergeCell ref="C35:D41"/>
  </mergeCells>
  <hyperlinks>
    <hyperlink ref="D47" r:id="rId1" display="https://aluquebec.com/publications/communiques/2021/le-ceial-d-aluquebec-presente-la-1ere-edition-du-manuel-des-proprietes-geometriques-de-sections-extrudees-en-aluminium-handbook/" xr:uid="{3E27507A-3EC2-4A3E-8791-6ABA8876D95A}"/>
  </hyperlinks>
  <pageMargins left="0.7" right="0.7" top="0.75" bottom="0.75" header="0.3" footer="0.3"/>
  <pageSetup scale="53"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F793-452E-4537-8AD5-02BA47EF6B8B}">
  <sheetPr codeName="Feuil6">
    <pageSetUpPr fitToPage="1"/>
  </sheetPr>
  <dimension ref="A1:U98"/>
  <sheetViews>
    <sheetView zoomScale="90" zoomScaleNormal="90" workbookViewId="0">
      <selection activeCell="B2" sqref="B2"/>
    </sheetView>
  </sheetViews>
  <sheetFormatPr baseColWidth="10" defaultRowHeight="15.5"/>
  <cols>
    <col min="1" max="1" width="0.83203125" customWidth="1"/>
    <col min="2" max="2" width="2.1640625" customWidth="1"/>
    <col min="3" max="3" width="67.83203125" customWidth="1"/>
    <col min="4" max="4" width="65" customWidth="1"/>
    <col min="5" max="5" width="2.1640625" customWidth="1"/>
    <col min="6" max="6" width="0.83203125" customWidth="1"/>
    <col min="7" max="7" width="3.1640625" customWidth="1"/>
    <col min="8" max="8" width="34.1640625" customWidth="1"/>
    <col min="11" max="11" width="13.33203125" customWidth="1"/>
    <col min="12" max="13" width="12.6640625" customWidth="1"/>
    <col min="14" max="14" width="10.6640625" customWidth="1"/>
    <col min="18" max="18" width="11.33203125" customWidth="1"/>
    <col min="19" max="19" width="14.1640625" customWidth="1"/>
    <col min="20" max="20" width="3" customWidth="1"/>
    <col min="21" max="21" width="0.83203125" customWidth="1"/>
  </cols>
  <sheetData>
    <row r="1" spans="1:21" ht="6" customHeight="1" thickBot="1">
      <c r="A1" s="68"/>
      <c r="B1" s="68"/>
      <c r="C1" s="68"/>
      <c r="D1" s="68"/>
      <c r="E1" s="68"/>
      <c r="F1" s="68"/>
      <c r="G1" s="68"/>
      <c r="H1" s="68"/>
      <c r="I1" s="68"/>
      <c r="J1" s="68"/>
      <c r="K1" s="68"/>
      <c r="L1" s="68"/>
      <c r="M1" s="68"/>
      <c r="N1" s="68"/>
      <c r="O1" s="68"/>
      <c r="P1" s="68"/>
      <c r="Q1" s="68"/>
      <c r="R1" s="68"/>
      <c r="S1" s="68"/>
      <c r="T1" s="68"/>
      <c r="U1" s="68"/>
    </row>
    <row r="2" spans="1:21" ht="29" thickBot="1">
      <c r="A2" s="68"/>
      <c r="B2" s="90"/>
      <c r="C2" s="91" t="s">
        <v>141</v>
      </c>
      <c r="D2" s="92"/>
      <c r="E2" s="92"/>
      <c r="F2" s="68"/>
      <c r="G2" s="142"/>
      <c r="H2" s="143" t="s">
        <v>266</v>
      </c>
      <c r="I2" s="144"/>
      <c r="J2" s="144"/>
      <c r="K2" s="144"/>
      <c r="L2" s="144"/>
      <c r="M2" s="144"/>
      <c r="N2" s="144"/>
      <c r="O2" s="144"/>
      <c r="P2" s="144"/>
      <c r="Q2" s="144"/>
      <c r="R2" s="144"/>
      <c r="S2" s="144"/>
      <c r="T2" s="87"/>
      <c r="U2" s="68"/>
    </row>
    <row r="3" spans="1:21" ht="16" thickBot="1">
      <c r="A3" s="68"/>
      <c r="F3" s="68"/>
      <c r="G3" s="80"/>
      <c r="H3" s="145" t="s">
        <v>261</v>
      </c>
      <c r="I3" s="82"/>
      <c r="J3" s="82"/>
      <c r="K3" s="82"/>
      <c r="L3" s="82"/>
      <c r="M3" s="82"/>
      <c r="N3" s="82"/>
      <c r="O3" s="82"/>
      <c r="P3" s="82"/>
      <c r="Q3" s="82"/>
      <c r="R3" s="82"/>
      <c r="S3" s="82"/>
      <c r="T3" s="83"/>
      <c r="U3" s="68"/>
    </row>
    <row r="4" spans="1:21">
      <c r="A4" s="68"/>
      <c r="F4" s="68"/>
      <c r="N4" s="15"/>
      <c r="O4" s="15"/>
      <c r="P4" s="15"/>
      <c r="Q4" s="15"/>
      <c r="R4" s="15"/>
      <c r="S4" s="15"/>
      <c r="T4" s="15"/>
      <c r="U4" s="68"/>
    </row>
    <row r="5" spans="1:21" ht="16">
      <c r="A5" s="68"/>
      <c r="F5" s="68"/>
      <c r="I5" s="32" t="s">
        <v>37</v>
      </c>
      <c r="J5" s="32" t="s">
        <v>38</v>
      </c>
      <c r="U5" s="68"/>
    </row>
    <row r="6" spans="1:21">
      <c r="A6" s="68"/>
      <c r="F6" s="68"/>
      <c r="H6" s="56" t="s">
        <v>33</v>
      </c>
      <c r="I6" s="7">
        <v>1.25</v>
      </c>
      <c r="J6" s="7">
        <v>1.5</v>
      </c>
      <c r="L6" s="20" t="s">
        <v>40</v>
      </c>
      <c r="U6" s="68"/>
    </row>
    <row r="7" spans="1:21">
      <c r="A7" s="68"/>
      <c r="F7" s="68"/>
      <c r="H7" s="15"/>
      <c r="U7" s="68"/>
    </row>
    <row r="8" spans="1:21">
      <c r="A8" s="68"/>
      <c r="F8" s="68"/>
      <c r="H8" s="15"/>
      <c r="I8" s="32" t="s">
        <v>32</v>
      </c>
      <c r="J8" s="32" t="s">
        <v>34</v>
      </c>
      <c r="U8" s="68"/>
    </row>
    <row r="9" spans="1:21">
      <c r="A9" s="68"/>
      <c r="F9" s="68"/>
      <c r="H9" s="56" t="s">
        <v>35</v>
      </c>
      <c r="I9" s="7">
        <v>0</v>
      </c>
      <c r="J9" s="18">
        <f>I9*I6</f>
        <v>0</v>
      </c>
      <c r="N9" s="4"/>
      <c r="O9" s="4"/>
      <c r="P9" s="4"/>
      <c r="Q9" s="4"/>
      <c r="R9" s="4"/>
      <c r="S9" s="4"/>
      <c r="T9" s="4"/>
      <c r="U9" s="68"/>
    </row>
    <row r="10" spans="1:21">
      <c r="A10" s="68"/>
      <c r="F10" s="68"/>
      <c r="H10" s="56" t="s">
        <v>36</v>
      </c>
      <c r="I10" s="7">
        <v>1</v>
      </c>
      <c r="J10" s="7">
        <f>I10*J6</f>
        <v>1.5</v>
      </c>
      <c r="N10" s="4"/>
      <c r="O10" s="4"/>
      <c r="P10" s="4"/>
      <c r="Q10" s="4"/>
      <c r="R10" s="4"/>
      <c r="S10" s="4"/>
      <c r="T10" s="4"/>
      <c r="U10" s="68"/>
    </row>
    <row r="11" spans="1:21" ht="17.5">
      <c r="A11" s="68"/>
      <c r="F11" s="68"/>
      <c r="H11" s="56" t="s">
        <v>121</v>
      </c>
      <c r="I11" s="19"/>
      <c r="J11" s="24">
        <f>SUM(J9:J10)</f>
        <v>1.5</v>
      </c>
      <c r="L11" s="15"/>
      <c r="M11" s="4"/>
      <c r="N11" s="4"/>
      <c r="O11" s="4"/>
      <c r="P11" s="4"/>
      <c r="Q11" s="4"/>
      <c r="R11" s="4"/>
      <c r="S11" s="4"/>
      <c r="T11" s="4"/>
      <c r="U11" s="68"/>
    </row>
    <row r="12" spans="1:21">
      <c r="A12" s="68"/>
      <c r="F12" s="68"/>
      <c r="H12" s="16"/>
      <c r="I12" s="8"/>
      <c r="J12" s="8"/>
      <c r="L12" s="15"/>
      <c r="M12" s="4"/>
      <c r="N12" s="4"/>
      <c r="O12" s="4"/>
      <c r="P12" s="4"/>
      <c r="Q12" s="4"/>
      <c r="R12" s="4"/>
      <c r="S12" s="4"/>
      <c r="T12" s="4"/>
      <c r="U12" s="68"/>
    </row>
    <row r="13" spans="1:21" ht="16" thickBot="1">
      <c r="A13" s="68"/>
      <c r="F13" s="68"/>
      <c r="U13" s="68"/>
    </row>
    <row r="14" spans="1:21" ht="16" thickBot="1">
      <c r="A14" s="68"/>
      <c r="F14" s="68"/>
      <c r="G14" s="80"/>
      <c r="H14" s="81" t="s">
        <v>122</v>
      </c>
      <c r="I14" s="82"/>
      <c r="J14" s="82"/>
      <c r="K14" s="82"/>
      <c r="L14" s="82"/>
      <c r="M14" s="82"/>
      <c r="N14" s="82"/>
      <c r="O14" s="82"/>
      <c r="P14" s="82"/>
      <c r="Q14" s="82"/>
      <c r="R14" s="82"/>
      <c r="S14" s="82"/>
      <c r="T14" s="83"/>
      <c r="U14" s="68"/>
    </row>
    <row r="15" spans="1:21">
      <c r="A15" s="68"/>
      <c r="C15" s="27"/>
      <c r="D15" s="27"/>
      <c r="F15" s="68"/>
      <c r="U15" s="68"/>
    </row>
    <row r="16" spans="1:21">
      <c r="A16" s="68"/>
      <c r="F16" s="68"/>
      <c r="I16" s="113" t="s">
        <v>89</v>
      </c>
      <c r="J16" s="113" t="s">
        <v>90</v>
      </c>
      <c r="K16" s="113" t="s">
        <v>138</v>
      </c>
      <c r="L16" s="113" t="s">
        <v>139</v>
      </c>
      <c r="M16" s="15"/>
      <c r="P16" s="22"/>
      <c r="Q16" s="22"/>
      <c r="R16" s="22"/>
      <c r="S16" s="22"/>
      <c r="U16" s="68"/>
    </row>
    <row r="17" spans="1:21">
      <c r="A17" s="68"/>
      <c r="D17" s="1"/>
      <c r="F17" s="68"/>
      <c r="H17" s="7" t="s">
        <v>140</v>
      </c>
      <c r="I17" s="109">
        <v>240</v>
      </c>
      <c r="J17" s="30">
        <v>260</v>
      </c>
      <c r="K17" s="30">
        <v>105</v>
      </c>
      <c r="L17" s="30">
        <v>165</v>
      </c>
      <c r="N17" s="20" t="s">
        <v>370</v>
      </c>
      <c r="P17" s="22"/>
      <c r="Q17" s="22"/>
      <c r="R17" s="22"/>
      <c r="S17" s="22"/>
      <c r="T17" s="15"/>
      <c r="U17" s="68"/>
    </row>
    <row r="18" spans="1:21">
      <c r="A18" s="68"/>
      <c r="D18" s="26"/>
      <c r="F18" s="68"/>
      <c r="H18" s="7" t="s">
        <v>142</v>
      </c>
      <c r="I18" s="30" t="s">
        <v>143</v>
      </c>
      <c r="J18" s="30" t="s">
        <v>143</v>
      </c>
      <c r="K18" s="30">
        <v>95</v>
      </c>
      <c r="L18" s="30">
        <v>240</v>
      </c>
      <c r="M18" s="15"/>
      <c r="N18" s="20" t="s">
        <v>371</v>
      </c>
      <c r="P18" s="22"/>
      <c r="Q18" s="22"/>
      <c r="R18" s="22"/>
      <c r="S18" s="22"/>
      <c r="T18" s="15"/>
      <c r="U18" s="68"/>
    </row>
    <row r="19" spans="1:21">
      <c r="A19" s="68"/>
      <c r="F19" s="68"/>
      <c r="I19" s="14"/>
      <c r="M19" s="15"/>
      <c r="N19" s="15"/>
      <c r="O19" s="15"/>
      <c r="P19" s="22"/>
      <c r="Q19" s="22"/>
      <c r="R19" s="22"/>
      <c r="S19" s="22"/>
      <c r="T19" s="15"/>
      <c r="U19" s="68"/>
    </row>
    <row r="20" spans="1:21">
      <c r="A20" s="68"/>
      <c r="F20" s="68"/>
      <c r="H20" s="108" t="s">
        <v>76</v>
      </c>
      <c r="I20" s="110">
        <v>1</v>
      </c>
      <c r="U20" s="68"/>
    </row>
    <row r="21" spans="1:21">
      <c r="A21" s="68"/>
      <c r="C21" s="207" t="s">
        <v>256</v>
      </c>
      <c r="D21" s="207"/>
      <c r="F21" s="68"/>
      <c r="H21" s="7" t="s">
        <v>133</v>
      </c>
      <c r="I21" s="7">
        <f>J11*I20</f>
        <v>1.5</v>
      </c>
      <c r="J21" s="13"/>
      <c r="U21" s="68"/>
    </row>
    <row r="22" spans="1:21">
      <c r="A22" s="68"/>
      <c r="F22" s="68"/>
      <c r="U22" s="68"/>
    </row>
    <row r="23" spans="1:21" ht="18" thickBot="1">
      <c r="A23" s="68"/>
      <c r="F23" s="68"/>
      <c r="H23" s="7" t="s">
        <v>77</v>
      </c>
      <c r="I23" s="7">
        <v>0.9</v>
      </c>
      <c r="K23" s="20" t="s">
        <v>364</v>
      </c>
      <c r="U23" s="68"/>
    </row>
    <row r="24" spans="1:21" ht="15.75" customHeight="1" thickBot="1">
      <c r="A24" s="68"/>
      <c r="C24" s="178" t="s">
        <v>267</v>
      </c>
      <c r="D24" s="179"/>
      <c r="F24" s="68"/>
      <c r="H24" s="7" t="s">
        <v>146</v>
      </c>
      <c r="I24" s="7">
        <v>0.75</v>
      </c>
      <c r="K24" s="20" t="s">
        <v>372</v>
      </c>
      <c r="Q24" s="22"/>
      <c r="R24" s="22"/>
      <c r="S24" s="22"/>
      <c r="U24" s="68"/>
    </row>
    <row r="25" spans="1:21" ht="18" customHeight="1">
      <c r="A25" s="68"/>
      <c r="C25" s="121" t="s">
        <v>269</v>
      </c>
      <c r="D25" s="122"/>
      <c r="F25" s="68"/>
      <c r="H25" s="7" t="s">
        <v>5</v>
      </c>
      <c r="I25" s="7">
        <v>70000</v>
      </c>
      <c r="K25" s="20" t="s">
        <v>355</v>
      </c>
      <c r="Q25" s="22"/>
      <c r="R25" s="22"/>
      <c r="S25" s="22"/>
      <c r="U25" s="68"/>
    </row>
    <row r="26" spans="1:21" ht="17.25" customHeight="1">
      <c r="A26" s="68"/>
      <c r="C26" s="123" t="s">
        <v>270</v>
      </c>
      <c r="D26" s="124"/>
      <c r="F26" s="68"/>
      <c r="H26" s="7" t="s">
        <v>20</v>
      </c>
      <c r="I26" s="7">
        <v>0.2</v>
      </c>
      <c r="K26" s="20" t="s">
        <v>361</v>
      </c>
      <c r="N26" s="1"/>
      <c r="O26" s="1"/>
      <c r="P26" s="1"/>
      <c r="Q26" s="22"/>
      <c r="R26" s="22"/>
      <c r="S26" s="22"/>
      <c r="T26" s="1"/>
      <c r="U26" s="68"/>
    </row>
    <row r="27" spans="1:21">
      <c r="A27" s="68"/>
      <c r="C27" s="123" t="s">
        <v>271</v>
      </c>
      <c r="D27" s="124"/>
      <c r="F27" s="68"/>
      <c r="H27" s="7" t="s">
        <v>8</v>
      </c>
      <c r="I27" s="7">
        <v>0.5</v>
      </c>
      <c r="K27" s="20" t="s">
        <v>361</v>
      </c>
      <c r="M27" s="1"/>
      <c r="N27" s="1"/>
      <c r="O27" s="1"/>
      <c r="P27" s="1"/>
      <c r="Q27" s="22"/>
      <c r="R27" s="22"/>
      <c r="S27" s="22"/>
      <c r="T27" s="1"/>
      <c r="U27" s="68"/>
    </row>
    <row r="28" spans="1:21" ht="18" customHeight="1">
      <c r="A28" s="68"/>
      <c r="C28" s="123" t="s">
        <v>272</v>
      </c>
      <c r="D28" s="124"/>
      <c r="F28" s="68"/>
      <c r="H28" s="7" t="s">
        <v>147</v>
      </c>
      <c r="I28" s="110">
        <f>$I$21*10^6/(I24*L17)</f>
        <v>12121.212121212122</v>
      </c>
      <c r="N28" s="1"/>
      <c r="O28" s="1"/>
      <c r="P28" s="1"/>
      <c r="Q28" s="1"/>
      <c r="R28" s="1"/>
      <c r="S28" s="1"/>
      <c r="T28" s="1"/>
      <c r="U28" s="68"/>
    </row>
    <row r="29" spans="1:21" ht="18.5">
      <c r="A29" s="68"/>
      <c r="C29" s="77" t="s">
        <v>399</v>
      </c>
      <c r="D29" s="124"/>
      <c r="F29" s="68"/>
      <c r="H29" s="7" t="s">
        <v>145</v>
      </c>
      <c r="I29" s="110">
        <f>$I$21*10^6/(I23*1.5*K18)</f>
        <v>11695.906432748538</v>
      </c>
      <c r="N29" s="1"/>
      <c r="O29" s="1"/>
      <c r="P29" s="1"/>
      <c r="Q29" s="1"/>
      <c r="R29" s="1"/>
      <c r="S29" s="1"/>
      <c r="T29" s="1"/>
      <c r="U29" s="68"/>
    </row>
    <row r="30" spans="1:21">
      <c r="A30" s="68"/>
      <c r="C30" s="123" t="s">
        <v>273</v>
      </c>
      <c r="D30" s="124"/>
      <c r="F30" s="68"/>
      <c r="N30" s="1"/>
      <c r="O30" s="1"/>
      <c r="P30" s="1"/>
      <c r="Q30" s="1"/>
      <c r="R30" s="1"/>
      <c r="S30" s="1"/>
      <c r="T30" s="1"/>
      <c r="U30" s="68"/>
    </row>
    <row r="31" spans="1:21" ht="19.5" customHeight="1">
      <c r="A31" s="68"/>
      <c r="C31" s="123" t="s">
        <v>274</v>
      </c>
      <c r="D31" s="124"/>
      <c r="F31" s="68"/>
      <c r="N31" s="1"/>
      <c r="O31" s="1"/>
      <c r="P31" s="1"/>
      <c r="Q31" s="21"/>
      <c r="R31" s="22"/>
      <c r="S31" s="22"/>
      <c r="T31" s="1"/>
      <c r="U31" s="68"/>
    </row>
    <row r="32" spans="1:21">
      <c r="A32" s="68"/>
      <c r="C32" s="125" t="s">
        <v>275</v>
      </c>
      <c r="D32" s="124"/>
      <c r="F32" s="68"/>
      <c r="H32" t="s">
        <v>402</v>
      </c>
      <c r="N32" s="1"/>
      <c r="O32" s="1"/>
      <c r="P32" s="1"/>
      <c r="Q32" s="22"/>
      <c r="R32" s="22"/>
      <c r="S32" s="22"/>
      <c r="T32" s="1"/>
      <c r="U32" s="68"/>
    </row>
    <row r="33" spans="1:21" ht="19" thickBot="1">
      <c r="A33" s="68"/>
      <c r="C33" s="172" t="s">
        <v>400</v>
      </c>
      <c r="D33" s="126"/>
      <c r="F33" s="68"/>
      <c r="I33" s="113" t="s">
        <v>150</v>
      </c>
      <c r="J33" s="113" t="s">
        <v>151</v>
      </c>
      <c r="K33" s="113" t="s">
        <v>84</v>
      </c>
      <c r="L33" s="113" t="s">
        <v>152</v>
      </c>
      <c r="M33" s="113" t="s">
        <v>153</v>
      </c>
      <c r="N33" s="113" t="s">
        <v>149</v>
      </c>
      <c r="O33" s="113" t="s">
        <v>3</v>
      </c>
      <c r="P33" s="113" t="s">
        <v>21</v>
      </c>
      <c r="Q33" s="113" t="s">
        <v>22</v>
      </c>
      <c r="R33" s="113" t="s">
        <v>23</v>
      </c>
      <c r="S33" s="113" t="s">
        <v>24</v>
      </c>
      <c r="T33" s="1"/>
      <c r="U33" s="68"/>
    </row>
    <row r="34" spans="1:21" ht="15.75" customHeight="1" thickBot="1">
      <c r="A34" s="68"/>
      <c r="C34" s="120"/>
      <c r="D34" s="61"/>
      <c r="F34" s="68"/>
      <c r="H34" s="111" t="s">
        <v>148</v>
      </c>
      <c r="I34" s="30">
        <v>700</v>
      </c>
      <c r="J34" s="30">
        <v>76.2</v>
      </c>
      <c r="K34" s="30">
        <v>3.05</v>
      </c>
      <c r="L34" s="30">
        <v>16290</v>
      </c>
      <c r="M34" s="30">
        <v>12300</v>
      </c>
      <c r="N34" s="30">
        <f>(J34-K34)/2</f>
        <v>36.575000000000003</v>
      </c>
      <c r="O34" s="54">
        <f>SQRT(N34/K34)</f>
        <v>3.4629183182235943</v>
      </c>
      <c r="P34" s="33">
        <v>11.3</v>
      </c>
      <c r="Q34" s="54">
        <v>184.1</v>
      </c>
      <c r="R34" s="54">
        <v>9.41</v>
      </c>
      <c r="S34" s="54">
        <f>Q34-R34*O34</f>
        <v>151.51393862551598</v>
      </c>
      <c r="T34" s="1"/>
      <c r="U34" s="68"/>
    </row>
    <row r="35" spans="1:21" ht="16" thickBot="1">
      <c r="A35" s="68"/>
      <c r="C35" s="118" t="s">
        <v>268</v>
      </c>
      <c r="D35" s="119"/>
      <c r="F35" s="68"/>
      <c r="K35" s="20"/>
      <c r="N35" s="1"/>
      <c r="O35" s="1"/>
      <c r="P35" s="1"/>
      <c r="Q35" s="22"/>
      <c r="R35" s="22"/>
      <c r="S35" s="22"/>
      <c r="T35" s="1"/>
      <c r="U35" s="68"/>
    </row>
    <row r="36" spans="1:21" ht="15.75" customHeight="1">
      <c r="A36" s="68"/>
      <c r="C36" s="180" t="s">
        <v>401</v>
      </c>
      <c r="D36" s="181"/>
      <c r="F36" s="68"/>
      <c r="H36" s="7" t="s">
        <v>154</v>
      </c>
      <c r="I36" s="24">
        <f>(I24*L34*L17)/1000^2</f>
        <v>2.0158874999999998</v>
      </c>
      <c r="K36" s="20"/>
      <c r="N36" t="s">
        <v>160</v>
      </c>
      <c r="O36" s="1"/>
      <c r="P36" s="1"/>
      <c r="Q36" s="22"/>
      <c r="R36" s="22"/>
      <c r="S36" s="22"/>
      <c r="T36" s="1"/>
      <c r="U36" s="68"/>
    </row>
    <row r="37" spans="1:21">
      <c r="A37" s="68"/>
      <c r="C37" s="182"/>
      <c r="D37" s="183"/>
      <c r="F37" s="68"/>
      <c r="H37" s="7" t="s">
        <v>155</v>
      </c>
      <c r="I37" s="24">
        <f>(I23*M34*1.5*K18)/1000^2</f>
        <v>1.577475</v>
      </c>
      <c r="N37" t="s">
        <v>160</v>
      </c>
      <c r="O37" s="1"/>
      <c r="P37" s="1"/>
      <c r="Q37" s="22"/>
      <c r="R37" s="22"/>
      <c r="S37" s="22"/>
      <c r="T37" s="1"/>
      <c r="U37" s="68"/>
    </row>
    <row r="38" spans="1:21">
      <c r="A38" s="68"/>
      <c r="C38" s="182"/>
      <c r="D38" s="183"/>
      <c r="F38" s="68"/>
      <c r="H38" s="7" t="s">
        <v>156</v>
      </c>
      <c r="I38" s="24">
        <f>(I23*M34*S34)/1000^2</f>
        <v>1.6772593005844618</v>
      </c>
      <c r="N38" t="s">
        <v>160</v>
      </c>
      <c r="O38" s="1"/>
      <c r="P38" s="1"/>
      <c r="Q38" s="22"/>
      <c r="R38" s="22"/>
      <c r="S38" s="22"/>
      <c r="T38" s="1"/>
      <c r="U38" s="68"/>
    </row>
    <row r="39" spans="1:21">
      <c r="A39" s="68"/>
      <c r="C39" s="182"/>
      <c r="D39" s="183"/>
      <c r="F39" s="68"/>
      <c r="H39" s="7" t="s">
        <v>157</v>
      </c>
      <c r="I39" s="24">
        <f>MIN(I36:I38)</f>
        <v>1.577475</v>
      </c>
      <c r="J39" t="s">
        <v>233</v>
      </c>
      <c r="N39" s="1"/>
      <c r="O39" s="1"/>
      <c r="P39" s="1"/>
      <c r="Q39" s="22"/>
      <c r="R39" s="22"/>
      <c r="S39" s="22"/>
      <c r="T39" s="1"/>
      <c r="U39" s="68"/>
    </row>
    <row r="40" spans="1:21">
      <c r="A40" s="68"/>
      <c r="C40" s="182"/>
      <c r="D40" s="183"/>
      <c r="F40" s="68"/>
      <c r="N40" s="1"/>
      <c r="O40" s="1"/>
      <c r="P40" s="1"/>
      <c r="Q40" s="22"/>
      <c r="R40" s="22"/>
      <c r="S40" s="22"/>
      <c r="T40" s="1"/>
      <c r="U40" s="68"/>
    </row>
    <row r="41" spans="1:21" ht="16" thickBot="1">
      <c r="A41" s="68"/>
      <c r="C41" s="184"/>
      <c r="D41" s="185"/>
      <c r="F41" s="68"/>
      <c r="N41" s="1"/>
      <c r="O41" s="1"/>
      <c r="P41" s="1"/>
      <c r="Q41" s="22"/>
      <c r="R41" s="22"/>
      <c r="S41" s="22"/>
      <c r="T41" s="1"/>
      <c r="U41" s="68"/>
    </row>
    <row r="42" spans="1:21" ht="16" thickBot="1">
      <c r="A42" s="68"/>
      <c r="C42" s="21"/>
      <c r="F42" s="68"/>
      <c r="I42" t="s">
        <v>161</v>
      </c>
      <c r="N42" s="1"/>
      <c r="O42" s="1"/>
      <c r="P42" s="1"/>
      <c r="Q42" s="22"/>
      <c r="R42" s="22"/>
      <c r="S42" s="22"/>
      <c r="T42" s="1"/>
      <c r="U42" s="68"/>
    </row>
    <row r="43" spans="1:21" ht="16" thickBot="1">
      <c r="A43" s="68"/>
      <c r="C43" s="93" t="s">
        <v>259</v>
      </c>
      <c r="D43" s="94"/>
      <c r="F43" s="68"/>
      <c r="N43" s="1"/>
      <c r="O43" s="1"/>
      <c r="P43" s="1"/>
      <c r="Q43" s="22"/>
      <c r="R43" s="22"/>
      <c r="S43" s="22"/>
      <c r="T43" s="1"/>
      <c r="U43" s="68"/>
    </row>
    <row r="44" spans="1:21">
      <c r="A44" s="68"/>
      <c r="C44" s="41" t="s">
        <v>56</v>
      </c>
      <c r="D44" s="105" t="s">
        <v>57</v>
      </c>
      <c r="F44" s="68"/>
      <c r="I44" t="s">
        <v>161</v>
      </c>
      <c r="N44" s="1"/>
      <c r="O44" s="1"/>
      <c r="P44" s="1"/>
      <c r="Q44" s="22"/>
      <c r="R44" s="22"/>
      <c r="S44" s="22"/>
      <c r="T44" s="1"/>
      <c r="U44" s="68"/>
    </row>
    <row r="45" spans="1:21">
      <c r="A45" s="68"/>
      <c r="C45" s="46" t="s">
        <v>39</v>
      </c>
      <c r="D45" s="69" t="s">
        <v>58</v>
      </c>
      <c r="F45" s="68"/>
      <c r="N45" s="1"/>
      <c r="O45" s="1"/>
      <c r="P45" s="1"/>
      <c r="Q45" s="22"/>
      <c r="R45" s="22"/>
      <c r="S45" s="22"/>
      <c r="T45" s="1"/>
      <c r="U45" s="68"/>
    </row>
    <row r="46" spans="1:21">
      <c r="A46" s="68"/>
      <c r="C46" s="46" t="s">
        <v>62</v>
      </c>
      <c r="D46" s="69" t="s">
        <v>63</v>
      </c>
      <c r="F46" s="68"/>
      <c r="I46" t="s">
        <v>161</v>
      </c>
      <c r="N46" s="1"/>
      <c r="O46" s="1"/>
      <c r="P46" s="1"/>
      <c r="Q46" s="22"/>
      <c r="R46" s="22"/>
      <c r="S46" s="22"/>
      <c r="T46" s="1"/>
      <c r="U46" s="68"/>
    </row>
    <row r="47" spans="1:21">
      <c r="A47" s="68"/>
      <c r="C47" s="176" t="s">
        <v>388</v>
      </c>
      <c r="D47" s="193" t="s">
        <v>389</v>
      </c>
      <c r="F47" s="68"/>
      <c r="I47" t="s">
        <v>161</v>
      </c>
      <c r="N47" s="1"/>
      <c r="O47" s="1"/>
      <c r="P47" s="1"/>
      <c r="Q47" s="22"/>
      <c r="R47" s="22"/>
      <c r="S47" s="22"/>
      <c r="T47" s="1"/>
      <c r="U47" s="68"/>
    </row>
    <row r="48" spans="1:21" ht="16" thickBot="1">
      <c r="A48" s="68"/>
      <c r="C48" s="206"/>
      <c r="D48" s="205"/>
      <c r="F48" s="68"/>
      <c r="N48" s="1"/>
      <c r="O48" s="1"/>
      <c r="P48" s="1"/>
      <c r="Q48" s="22"/>
      <c r="R48" s="22"/>
      <c r="S48" s="22"/>
      <c r="T48" s="1"/>
      <c r="U48" s="68"/>
    </row>
    <row r="49" spans="1:21" ht="16" thickBot="1">
      <c r="A49" s="68"/>
      <c r="C49" s="21"/>
      <c r="D49" s="21"/>
      <c r="F49" s="68"/>
      <c r="N49" s="1"/>
      <c r="O49" s="1"/>
      <c r="P49" s="1"/>
      <c r="Q49" s="22"/>
      <c r="R49" s="22"/>
      <c r="S49" s="22"/>
      <c r="T49" s="1"/>
      <c r="U49" s="68"/>
    </row>
    <row r="50" spans="1:21" ht="16" thickBot="1">
      <c r="A50" s="68"/>
      <c r="C50" s="93" t="s">
        <v>260</v>
      </c>
      <c r="D50" s="94"/>
      <c r="F50" s="68"/>
      <c r="N50" s="1"/>
      <c r="O50" s="1"/>
      <c r="P50" s="1"/>
      <c r="Q50" s="22"/>
      <c r="R50" s="22"/>
      <c r="S50" s="22"/>
      <c r="T50" s="1"/>
      <c r="U50" s="68"/>
    </row>
    <row r="51" spans="1:21">
      <c r="A51" s="68"/>
      <c r="C51" s="102"/>
      <c r="D51" s="103"/>
      <c r="F51" s="68"/>
      <c r="N51" s="1"/>
      <c r="O51" s="1"/>
      <c r="P51" s="1"/>
      <c r="Q51" s="22"/>
      <c r="R51" s="22"/>
      <c r="S51" s="22"/>
      <c r="T51" s="1"/>
      <c r="U51" s="68"/>
    </row>
    <row r="52" spans="1:21" ht="16" thickBot="1">
      <c r="A52" s="68"/>
      <c r="C52" s="104"/>
      <c r="D52" s="71"/>
      <c r="F52" s="68"/>
      <c r="N52" s="1"/>
      <c r="O52" s="1"/>
      <c r="P52" s="1"/>
      <c r="Q52" s="1"/>
      <c r="R52" s="1"/>
      <c r="S52" s="1"/>
      <c r="T52" s="1"/>
      <c r="U52" s="68"/>
    </row>
    <row r="53" spans="1:21" ht="16" thickBot="1">
      <c r="A53" s="68"/>
      <c r="F53" s="68"/>
      <c r="G53" s="80"/>
      <c r="H53" s="81" t="s">
        <v>158</v>
      </c>
      <c r="I53" s="82"/>
      <c r="J53" s="82"/>
      <c r="K53" s="82"/>
      <c r="L53" s="82"/>
      <c r="M53" s="82"/>
      <c r="N53" s="82"/>
      <c r="O53" s="82"/>
      <c r="P53" s="82"/>
      <c r="Q53" s="82"/>
      <c r="R53" s="82"/>
      <c r="S53" s="82"/>
      <c r="T53" s="146"/>
      <c r="U53" s="68"/>
    </row>
    <row r="54" spans="1:21">
      <c r="A54" s="68"/>
      <c r="F54" s="68"/>
      <c r="N54" s="1"/>
      <c r="O54" s="1"/>
      <c r="P54" s="1"/>
      <c r="Q54" s="1"/>
      <c r="R54" s="1"/>
      <c r="S54" s="1"/>
      <c r="T54" s="1"/>
      <c r="U54" s="68"/>
    </row>
    <row r="55" spans="1:21" ht="17.5">
      <c r="A55" s="68"/>
      <c r="F55" s="68"/>
      <c r="I55" s="113" t="s">
        <v>150</v>
      </c>
      <c r="J55" s="113" t="s">
        <v>242</v>
      </c>
      <c r="K55" s="113" t="s">
        <v>25</v>
      </c>
      <c r="L55" s="113" t="s">
        <v>243</v>
      </c>
      <c r="M55" s="113" t="s">
        <v>247</v>
      </c>
      <c r="N55" s="113" t="s">
        <v>241</v>
      </c>
      <c r="T55" s="1"/>
      <c r="U55" s="68"/>
    </row>
    <row r="56" spans="1:21">
      <c r="A56" s="68"/>
      <c r="F56" s="68"/>
      <c r="H56" s="111" t="s">
        <v>148</v>
      </c>
      <c r="I56" s="30">
        <f>I34</f>
        <v>700</v>
      </c>
      <c r="J56" s="30">
        <f>I56</f>
        <v>700</v>
      </c>
      <c r="K56" s="54">
        <v>1</v>
      </c>
      <c r="L56" s="33">
        <f>0.6*J17</f>
        <v>156</v>
      </c>
      <c r="M56" s="33">
        <f>0.6*L17</f>
        <v>99</v>
      </c>
      <c r="N56" s="33">
        <f>$I$24*(L56*(I56-J56)/(2*K56)+M56*J56/2)/1000</f>
        <v>25.987500000000001</v>
      </c>
      <c r="T56" s="1"/>
      <c r="U56" s="68"/>
    </row>
    <row r="57" spans="1:21">
      <c r="A57" s="68"/>
      <c r="F57" s="68"/>
      <c r="N57" s="4"/>
      <c r="U57" s="68"/>
    </row>
    <row r="58" spans="1:21">
      <c r="A58" s="68"/>
      <c r="F58" s="68"/>
      <c r="H58" s="1" t="s">
        <v>235</v>
      </c>
      <c r="N58" s="4"/>
      <c r="U58" s="68"/>
    </row>
    <row r="59" spans="1:21">
      <c r="A59" s="68"/>
      <c r="F59" s="68"/>
      <c r="N59" s="4"/>
      <c r="U59" s="68"/>
    </row>
    <row r="60" spans="1:21">
      <c r="A60" s="68"/>
      <c r="F60" s="68"/>
      <c r="I60" s="20" t="s">
        <v>236</v>
      </c>
      <c r="N60" s="4"/>
      <c r="U60" s="68"/>
    </row>
    <row r="61" spans="1:21">
      <c r="A61" s="68"/>
      <c r="F61" s="68"/>
      <c r="N61" s="4"/>
      <c r="U61" s="68"/>
    </row>
    <row r="62" spans="1:21">
      <c r="A62" s="68"/>
      <c r="F62" s="68"/>
      <c r="I62" s="60" t="s">
        <v>251</v>
      </c>
      <c r="N62" s="4"/>
      <c r="U62" s="68"/>
    </row>
    <row r="63" spans="1:21">
      <c r="A63" s="68"/>
      <c r="F63" s="68"/>
      <c r="I63" s="60" t="s">
        <v>251</v>
      </c>
      <c r="N63" s="4"/>
      <c r="U63" s="68"/>
    </row>
    <row r="64" spans="1:21">
      <c r="A64" s="68"/>
      <c r="F64" s="68"/>
      <c r="H64" s="58"/>
      <c r="I64" s="60" t="s">
        <v>237</v>
      </c>
      <c r="N64" s="4"/>
      <c r="U64" s="68"/>
    </row>
    <row r="65" spans="1:21">
      <c r="A65" s="68"/>
      <c r="F65" s="68"/>
      <c r="H65" t="s">
        <v>248</v>
      </c>
      <c r="I65" s="20" t="s">
        <v>144</v>
      </c>
      <c r="N65" s="4"/>
      <c r="U65" s="68"/>
    </row>
    <row r="66" spans="1:21" ht="16" thickBot="1">
      <c r="A66" s="68"/>
      <c r="F66" s="68"/>
      <c r="H66" s="11"/>
      <c r="I66" s="11"/>
      <c r="J66" s="11"/>
      <c r="K66" s="11"/>
      <c r="L66" s="11"/>
      <c r="M66" s="11"/>
      <c r="N66" s="12"/>
      <c r="O66" s="11"/>
      <c r="P66" s="11"/>
      <c r="Q66" s="11"/>
      <c r="R66" s="11"/>
      <c r="S66" s="11"/>
      <c r="U66" s="68"/>
    </row>
    <row r="67" spans="1:21">
      <c r="A67" s="68"/>
      <c r="F67" s="68"/>
      <c r="N67" s="4"/>
      <c r="U67" s="68"/>
    </row>
    <row r="68" spans="1:21">
      <c r="A68" s="68"/>
      <c r="F68" s="68"/>
      <c r="I68" s="113" t="s">
        <v>13</v>
      </c>
      <c r="J68" s="113" t="s">
        <v>21</v>
      </c>
      <c r="K68" s="113" t="s">
        <v>26</v>
      </c>
      <c r="L68" s="113" t="s">
        <v>244</v>
      </c>
      <c r="M68" s="113" t="s">
        <v>240</v>
      </c>
      <c r="N68" s="4"/>
      <c r="U68" s="68"/>
    </row>
    <row r="69" spans="1:21">
      <c r="A69" s="68"/>
      <c r="F69" s="68"/>
      <c r="H69" s="111" t="s">
        <v>148</v>
      </c>
      <c r="I69" s="33">
        <f>2.9*(N34/K34)^(5/8)*(I20*1000/N34)^(1/4)</f>
        <v>31.325984150120544</v>
      </c>
      <c r="J69" s="30">
        <v>83.2</v>
      </c>
      <c r="K69" s="30">
        <v>132.6</v>
      </c>
      <c r="L69" s="30">
        <f>K18*0.6</f>
        <v>57</v>
      </c>
      <c r="M69" s="33">
        <f>$I$23*L69*I56/1000</f>
        <v>35.909999999999997</v>
      </c>
      <c r="U69" s="68"/>
    </row>
    <row r="70" spans="1:21">
      <c r="A70" s="68"/>
      <c r="F70" s="68"/>
      <c r="L70" s="15"/>
      <c r="U70" s="68"/>
    </row>
    <row r="71" spans="1:21">
      <c r="A71" s="68"/>
      <c r="F71" s="68"/>
      <c r="H71" s="1" t="s">
        <v>235</v>
      </c>
      <c r="I71" s="8"/>
      <c r="U71" s="68"/>
    </row>
    <row r="72" spans="1:21">
      <c r="A72" s="68"/>
      <c r="F72" s="68"/>
      <c r="J72" s="15" t="s">
        <v>238</v>
      </c>
      <c r="U72" s="68"/>
    </row>
    <row r="73" spans="1:21">
      <c r="A73" s="68"/>
      <c r="F73" s="68"/>
      <c r="J73" s="59"/>
      <c r="Q73" t="s">
        <v>245</v>
      </c>
      <c r="U73" s="68"/>
    </row>
    <row r="74" spans="1:21">
      <c r="A74" s="68"/>
      <c r="F74" s="68"/>
      <c r="U74" s="68"/>
    </row>
    <row r="75" spans="1:21">
      <c r="A75" s="68"/>
      <c r="F75" s="68"/>
      <c r="J75" s="15" t="s">
        <v>238</v>
      </c>
      <c r="U75" s="68"/>
    </row>
    <row r="76" spans="1:21">
      <c r="A76" s="68"/>
      <c r="F76" s="68"/>
      <c r="J76" s="59"/>
      <c r="Q76" t="s">
        <v>245</v>
      </c>
      <c r="U76" s="68"/>
    </row>
    <row r="77" spans="1:21">
      <c r="A77" s="68"/>
      <c r="F77" s="68"/>
      <c r="J77" s="15" t="s">
        <v>238</v>
      </c>
      <c r="U77" s="68"/>
    </row>
    <row r="78" spans="1:21">
      <c r="A78" s="68"/>
      <c r="F78" s="68"/>
      <c r="U78" s="68"/>
    </row>
    <row r="79" spans="1:21">
      <c r="A79" s="68"/>
      <c r="F79" s="68"/>
      <c r="H79" t="s">
        <v>246</v>
      </c>
      <c r="J79" s="15" t="s">
        <v>238</v>
      </c>
      <c r="Q79" t="s">
        <v>245</v>
      </c>
      <c r="U79" s="68"/>
    </row>
    <row r="80" spans="1:21">
      <c r="A80" s="68"/>
      <c r="F80" s="68"/>
      <c r="U80" s="68"/>
    </row>
    <row r="81" spans="1:21">
      <c r="A81" s="68"/>
      <c r="F81" s="68"/>
      <c r="U81" s="68"/>
    </row>
    <row r="82" spans="1:21">
      <c r="A82" s="68"/>
      <c r="F82" s="68"/>
      <c r="I82" t="s">
        <v>250</v>
      </c>
      <c r="U82" s="68"/>
    </row>
    <row r="83" spans="1:21">
      <c r="A83" s="68"/>
      <c r="F83" s="68"/>
      <c r="I83" s="60"/>
      <c r="J83" s="15" t="s">
        <v>239</v>
      </c>
      <c r="U83" s="68"/>
    </row>
    <row r="84" spans="1:21">
      <c r="A84" s="68"/>
      <c r="F84" s="68"/>
      <c r="U84" s="68"/>
    </row>
    <row r="85" spans="1:21" ht="16" thickBot="1">
      <c r="A85" s="68"/>
      <c r="F85" s="68"/>
      <c r="H85" s="11"/>
      <c r="I85" s="11"/>
      <c r="J85" s="11"/>
      <c r="K85" s="11"/>
      <c r="L85" s="11"/>
      <c r="M85" s="11"/>
      <c r="N85" s="11"/>
      <c r="O85" s="11"/>
      <c r="P85" s="11"/>
      <c r="Q85" s="11"/>
      <c r="R85" s="11"/>
      <c r="S85" s="11"/>
      <c r="U85" s="68"/>
    </row>
    <row r="86" spans="1:21">
      <c r="A86" s="68"/>
      <c r="F86" s="68"/>
      <c r="U86" s="68"/>
    </row>
    <row r="87" spans="1:21">
      <c r="A87" s="68"/>
      <c r="F87" s="68"/>
      <c r="H87" s="1" t="s">
        <v>249</v>
      </c>
      <c r="U87" s="68"/>
    </row>
    <row r="88" spans="1:21">
      <c r="A88" s="68"/>
      <c r="F88" s="68"/>
      <c r="H88" s="7" t="s">
        <v>159</v>
      </c>
      <c r="I88" s="33">
        <f>MIN(N56,M69)</f>
        <v>25.987500000000001</v>
      </c>
      <c r="J88" t="s">
        <v>234</v>
      </c>
      <c r="U88" s="68"/>
    </row>
    <row r="89" spans="1:21">
      <c r="A89" s="68"/>
      <c r="F89" s="68"/>
      <c r="U89" s="68"/>
    </row>
    <row r="90" spans="1:21" ht="16" thickBot="1">
      <c r="A90" s="68"/>
      <c r="F90" s="68"/>
      <c r="J90" s="15"/>
      <c r="U90" s="68"/>
    </row>
    <row r="91" spans="1:21" ht="16" thickBot="1">
      <c r="A91" s="68"/>
      <c r="F91" s="68"/>
      <c r="G91" s="80"/>
      <c r="H91" s="81" t="s">
        <v>96</v>
      </c>
      <c r="I91" s="81"/>
      <c r="J91" s="82"/>
      <c r="K91" s="82"/>
      <c r="L91" s="82"/>
      <c r="M91" s="82"/>
      <c r="N91" s="82"/>
      <c r="O91" s="82"/>
      <c r="P91" s="82"/>
      <c r="Q91" s="82"/>
      <c r="R91" s="82"/>
      <c r="S91" s="82"/>
      <c r="T91" s="83"/>
      <c r="U91" s="68"/>
    </row>
    <row r="92" spans="1:21">
      <c r="A92" s="68"/>
      <c r="F92" s="68"/>
      <c r="U92" s="68"/>
    </row>
    <row r="93" spans="1:21">
      <c r="A93" s="68"/>
      <c r="F93" s="68"/>
      <c r="U93" s="68"/>
    </row>
    <row r="94" spans="1:21">
      <c r="A94" s="68"/>
      <c r="F94" s="68"/>
      <c r="U94" s="68"/>
    </row>
    <row r="95" spans="1:21">
      <c r="A95" s="68"/>
      <c r="F95" s="68"/>
      <c r="U95" s="68"/>
    </row>
    <row r="96" spans="1:21">
      <c r="A96" s="68"/>
      <c r="F96" s="68"/>
      <c r="U96" s="68"/>
    </row>
    <row r="97" spans="1:21">
      <c r="A97" s="68"/>
      <c r="F97" s="68"/>
      <c r="U97" s="68"/>
    </row>
    <row r="98" spans="1:21" ht="6" customHeight="1">
      <c r="A98" s="68"/>
      <c r="B98" s="68"/>
      <c r="C98" s="68"/>
      <c r="D98" s="68"/>
      <c r="E98" s="68"/>
      <c r="F98" s="68"/>
      <c r="G98" s="68"/>
      <c r="H98" s="68"/>
      <c r="I98" s="68"/>
      <c r="J98" s="68"/>
      <c r="K98" s="68"/>
      <c r="L98" s="68"/>
      <c r="M98" s="68"/>
      <c r="N98" s="68"/>
      <c r="O98" s="68"/>
      <c r="P98" s="68"/>
      <c r="Q98" s="68"/>
      <c r="R98" s="68"/>
      <c r="S98" s="68"/>
      <c r="T98" s="68"/>
      <c r="U98" s="68"/>
    </row>
  </sheetData>
  <mergeCells count="5">
    <mergeCell ref="D47:D48"/>
    <mergeCell ref="C47:C48"/>
    <mergeCell ref="C21:D21"/>
    <mergeCell ref="C36:D41"/>
    <mergeCell ref="C24:D24"/>
  </mergeCells>
  <hyperlinks>
    <hyperlink ref="D47" r:id="rId1" display="https://aluquebec.com/publications/communiques/2021/le-ceial-d-aluquebec-presente-la-1ere-edition-du-manuel-des-proprietes-geometriques-de-sections-extrudees-en-aluminium-handbook/" xr:uid="{80BA010F-05D3-4BB2-B03C-B6505CD5054D}"/>
  </hyperlinks>
  <pageMargins left="0.7" right="0.7" top="0.75" bottom="0.75" header="0.3" footer="0.3"/>
  <pageSetup scale="53"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85E8-612A-4617-852E-DE2FB306F03A}">
  <sheetPr codeName="Feuil7">
    <pageSetUpPr fitToPage="1"/>
  </sheetPr>
  <dimension ref="A1:P63"/>
  <sheetViews>
    <sheetView zoomScaleNormal="100" workbookViewId="0">
      <selection activeCell="B2" sqref="B2"/>
    </sheetView>
  </sheetViews>
  <sheetFormatPr baseColWidth="10" defaultRowHeight="15.5"/>
  <cols>
    <col min="1" max="1" width="0.83203125" customWidth="1"/>
    <col min="2" max="2" width="2.33203125" customWidth="1"/>
    <col min="3" max="3" width="51.83203125" customWidth="1"/>
    <col min="4" max="4" width="55.6640625" customWidth="1"/>
    <col min="5" max="5" width="2.1640625" customWidth="1"/>
    <col min="6" max="6" width="0.83203125" customWidth="1"/>
    <col min="7" max="7" width="2.1640625" customWidth="1"/>
    <col min="8" max="8" width="30.83203125" customWidth="1"/>
    <col min="9" max="9" width="17.33203125" customWidth="1"/>
    <col min="10" max="10" width="15.83203125" customWidth="1"/>
    <col min="11" max="11" width="15.1640625" customWidth="1"/>
    <col min="12" max="14" width="14.1640625" customWidth="1"/>
    <col min="15" max="15" width="2.1640625" customWidth="1"/>
    <col min="16" max="16" width="0.83203125" customWidth="1"/>
  </cols>
  <sheetData>
    <row r="1" spans="1:16" ht="6" customHeight="1" thickBot="1">
      <c r="A1" s="68"/>
      <c r="B1" s="68"/>
      <c r="C1" s="68"/>
      <c r="D1" s="68"/>
      <c r="E1" s="68"/>
      <c r="F1" s="68"/>
      <c r="G1" s="68"/>
      <c r="H1" s="68"/>
      <c r="I1" s="68"/>
      <c r="J1" s="68"/>
      <c r="K1" s="68"/>
      <c r="L1" s="68"/>
      <c r="M1" s="68"/>
      <c r="N1" s="68"/>
      <c r="O1" s="68"/>
      <c r="P1" s="68"/>
    </row>
    <row r="2" spans="1:16" ht="26.5" thickBot="1">
      <c r="A2" s="99"/>
      <c r="B2" s="90"/>
      <c r="C2" s="91" t="s">
        <v>192</v>
      </c>
      <c r="D2" s="92"/>
      <c r="E2" s="101"/>
      <c r="F2" s="68"/>
      <c r="G2" s="106"/>
      <c r="H2" s="89" t="s">
        <v>266</v>
      </c>
      <c r="I2" s="89"/>
      <c r="J2" s="89"/>
      <c r="K2" s="89"/>
      <c r="L2" s="89"/>
      <c r="M2" s="89"/>
      <c r="N2" s="89"/>
      <c r="O2" s="83"/>
      <c r="P2" s="68"/>
    </row>
    <row r="3" spans="1:16" ht="16" thickBot="1">
      <c r="A3" s="68"/>
      <c r="F3" s="68"/>
      <c r="G3" s="107"/>
      <c r="H3" s="81" t="s">
        <v>261</v>
      </c>
      <c r="I3" s="81"/>
      <c r="J3" s="81"/>
      <c r="K3" s="81"/>
      <c r="L3" s="81"/>
      <c r="M3" s="81"/>
      <c r="N3" s="81"/>
      <c r="O3" s="83"/>
      <c r="P3" s="68"/>
    </row>
    <row r="4" spans="1:16">
      <c r="A4" s="68"/>
      <c r="F4" s="68"/>
      <c r="O4" s="15"/>
      <c r="P4" s="68"/>
    </row>
    <row r="5" spans="1:16">
      <c r="A5" s="68"/>
      <c r="F5" s="68"/>
      <c r="I5" s="208" t="s">
        <v>166</v>
      </c>
      <c r="J5" s="208"/>
      <c r="K5" s="208"/>
      <c r="N5" s="15" t="s">
        <v>40</v>
      </c>
      <c r="P5" s="68"/>
    </row>
    <row r="6" spans="1:16" ht="16">
      <c r="A6" s="68"/>
      <c r="F6" s="68"/>
      <c r="I6" s="32" t="s">
        <v>37</v>
      </c>
      <c r="J6" s="32" t="s">
        <v>38</v>
      </c>
      <c r="K6" s="32" t="s">
        <v>167</v>
      </c>
      <c r="P6" s="68"/>
    </row>
    <row r="7" spans="1:16">
      <c r="A7" s="68"/>
      <c r="F7" s="68"/>
      <c r="H7" s="158" t="s">
        <v>170</v>
      </c>
      <c r="I7" s="30">
        <v>1.4</v>
      </c>
      <c r="J7" s="30">
        <v>0</v>
      </c>
      <c r="K7" s="30">
        <v>0</v>
      </c>
      <c r="P7" s="68"/>
    </row>
    <row r="8" spans="1:16">
      <c r="A8" s="68"/>
      <c r="F8" s="68"/>
      <c r="H8" s="158" t="s">
        <v>171</v>
      </c>
      <c r="I8" s="30">
        <v>1.25</v>
      </c>
      <c r="J8" s="30">
        <v>1.5</v>
      </c>
      <c r="K8" s="30">
        <v>1</v>
      </c>
      <c r="P8" s="68"/>
    </row>
    <row r="9" spans="1:16">
      <c r="A9" s="68"/>
      <c r="F9" s="68"/>
      <c r="H9" s="158" t="s">
        <v>172</v>
      </c>
      <c r="I9" s="30">
        <v>1.25</v>
      </c>
      <c r="J9" s="30">
        <v>1</v>
      </c>
      <c r="K9" s="30">
        <v>1.5</v>
      </c>
      <c r="P9" s="68"/>
    </row>
    <row r="10" spans="1:16">
      <c r="A10" s="68"/>
      <c r="D10" s="27"/>
      <c r="F10" s="68"/>
      <c r="P10" s="68"/>
    </row>
    <row r="11" spans="1:16">
      <c r="A11" s="68"/>
      <c r="F11" s="68"/>
      <c r="P11" s="68"/>
    </row>
    <row r="12" spans="1:16">
      <c r="A12" s="68"/>
      <c r="D12" s="1"/>
      <c r="F12" s="68"/>
      <c r="H12" s="15"/>
      <c r="I12" s="31" t="s">
        <v>32</v>
      </c>
      <c r="J12" s="31" t="s">
        <v>163</v>
      </c>
      <c r="K12" s="31" t="s">
        <v>164</v>
      </c>
      <c r="L12" s="31" t="s">
        <v>165</v>
      </c>
      <c r="M12" s="13"/>
      <c r="N12" s="13"/>
      <c r="P12" s="68"/>
    </row>
    <row r="13" spans="1:16">
      <c r="A13" s="68"/>
      <c r="D13" s="26"/>
      <c r="F13" s="68"/>
      <c r="H13" s="158" t="s">
        <v>27</v>
      </c>
      <c r="I13" s="33">
        <v>0.52</v>
      </c>
      <c r="J13" s="33">
        <f>I7*$I$13</f>
        <v>0.72799999999999998</v>
      </c>
      <c r="K13" s="33">
        <f>I8*I13</f>
        <v>0.65</v>
      </c>
      <c r="L13" s="33">
        <f>I9*I13</f>
        <v>0.65</v>
      </c>
      <c r="P13" s="68"/>
    </row>
    <row r="14" spans="1:16">
      <c r="A14" s="68"/>
      <c r="D14" s="26"/>
      <c r="F14" s="68"/>
      <c r="H14" s="158" t="s">
        <v>28</v>
      </c>
      <c r="I14" s="33">
        <v>0.9</v>
      </c>
      <c r="J14" s="33">
        <f>J7*I14</f>
        <v>0</v>
      </c>
      <c r="K14" s="33">
        <f>J8*I14</f>
        <v>1.35</v>
      </c>
      <c r="L14" s="33">
        <f>J9*I14</f>
        <v>0.9</v>
      </c>
      <c r="P14" s="68"/>
    </row>
    <row r="15" spans="1:16" ht="16" thickBot="1">
      <c r="A15" s="68"/>
      <c r="F15" s="68"/>
      <c r="H15" s="158" t="s">
        <v>29</v>
      </c>
      <c r="I15" s="35">
        <v>0.38</v>
      </c>
      <c r="J15" s="35">
        <f>K7*I15</f>
        <v>0</v>
      </c>
      <c r="K15" s="35">
        <f>K8*I15</f>
        <v>0.38</v>
      </c>
      <c r="L15" s="35">
        <f>K9*I15</f>
        <v>0.57000000000000006</v>
      </c>
      <c r="P15" s="68"/>
    </row>
    <row r="16" spans="1:16" ht="17.5">
      <c r="A16" s="68"/>
      <c r="F16" s="68"/>
      <c r="H16" s="158" t="s">
        <v>50</v>
      </c>
      <c r="I16" s="34">
        <f>SUM(I13:I15)</f>
        <v>1.7999999999999998</v>
      </c>
      <c r="J16" s="34">
        <f>SUM(J13:J15)</f>
        <v>0.72799999999999998</v>
      </c>
      <c r="K16" s="34">
        <f t="shared" ref="K16:L16" si="0">SUM(K13:K15)</f>
        <v>2.38</v>
      </c>
      <c r="L16" s="34">
        <f t="shared" si="0"/>
        <v>2.12</v>
      </c>
      <c r="P16" s="68"/>
    </row>
    <row r="17" spans="1:16">
      <c r="A17" s="68"/>
      <c r="F17" s="68"/>
      <c r="O17" s="4"/>
      <c r="P17" s="68"/>
    </row>
    <row r="18" spans="1:16">
      <c r="A18" s="68"/>
      <c r="D18" s="27"/>
      <c r="F18" s="68"/>
      <c r="H18" s="36" t="s">
        <v>168</v>
      </c>
      <c r="I18" s="6">
        <f>MAX(J16:L16)</f>
        <v>2.38</v>
      </c>
      <c r="P18" s="68"/>
    </row>
    <row r="19" spans="1:16" ht="15.75" customHeight="1" thickBot="1">
      <c r="A19" s="68"/>
      <c r="F19" s="68"/>
      <c r="P19" s="68"/>
    </row>
    <row r="20" spans="1:16" ht="16" thickBot="1">
      <c r="A20" s="68"/>
      <c r="F20" s="68"/>
      <c r="G20" s="80"/>
      <c r="H20" s="81" t="s">
        <v>169</v>
      </c>
      <c r="I20" s="82"/>
      <c r="J20" s="82"/>
      <c r="K20" s="82"/>
      <c r="L20" s="82"/>
      <c r="M20" s="82"/>
      <c r="N20" s="82"/>
      <c r="O20" s="83"/>
      <c r="P20" s="68"/>
    </row>
    <row r="21" spans="1:16" ht="18" customHeight="1">
      <c r="A21" s="68"/>
      <c r="C21" s="207" t="s">
        <v>257</v>
      </c>
      <c r="D21" s="207"/>
      <c r="F21" s="68"/>
      <c r="P21" s="68"/>
    </row>
    <row r="22" spans="1:16" ht="18.75" customHeight="1">
      <c r="A22" s="68"/>
      <c r="F22" s="68"/>
      <c r="H22" s="108" t="s">
        <v>176</v>
      </c>
      <c r="I22" s="33">
        <f>I18</f>
        <v>2.38</v>
      </c>
      <c r="O22" s="15"/>
      <c r="P22" s="68"/>
    </row>
    <row r="23" spans="1:16" ht="16" thickBot="1">
      <c r="A23" s="68"/>
      <c r="F23" s="68"/>
      <c r="H23" s="108" t="s">
        <v>173</v>
      </c>
      <c r="I23" s="109">
        <v>915</v>
      </c>
      <c r="O23" s="15"/>
      <c r="P23" s="68"/>
    </row>
    <row r="24" spans="1:16" ht="16" thickBot="1">
      <c r="A24" s="68"/>
      <c r="C24" s="213" t="s">
        <v>267</v>
      </c>
      <c r="D24" s="214"/>
      <c r="F24" s="68"/>
      <c r="H24" s="108" t="s">
        <v>174</v>
      </c>
      <c r="I24" s="109">
        <v>610</v>
      </c>
      <c r="P24" s="68"/>
    </row>
    <row r="25" spans="1:16" ht="15.75" customHeight="1">
      <c r="A25" s="68"/>
      <c r="C25" s="127" t="s">
        <v>276</v>
      </c>
      <c r="D25" s="128"/>
      <c r="F25" s="68"/>
      <c r="H25" s="108" t="s">
        <v>175</v>
      </c>
      <c r="I25" s="33">
        <v>9.5</v>
      </c>
      <c r="P25" s="68"/>
    </row>
    <row r="26" spans="1:16" ht="15.75" customHeight="1">
      <c r="A26" s="68"/>
      <c r="C26" s="123" t="s">
        <v>277</v>
      </c>
      <c r="D26" s="129"/>
      <c r="F26" s="68"/>
      <c r="H26" s="13"/>
      <c r="I26" s="8"/>
      <c r="P26" s="68"/>
    </row>
    <row r="27" spans="1:16">
      <c r="A27" s="68"/>
      <c r="C27" s="123" t="s">
        <v>278</v>
      </c>
      <c r="D27" s="129"/>
      <c r="F27" s="68"/>
      <c r="H27" s="7" t="s">
        <v>177</v>
      </c>
      <c r="I27" s="54">
        <f>I22*I23/1000/4</f>
        <v>0.54442499999999994</v>
      </c>
      <c r="J27" s="4"/>
      <c r="K27" s="4"/>
      <c r="L27" s="4"/>
      <c r="M27" s="15"/>
      <c r="N27" s="15"/>
      <c r="P27" s="68"/>
    </row>
    <row r="28" spans="1:16">
      <c r="A28" s="68"/>
      <c r="C28" s="123" t="s">
        <v>279</v>
      </c>
      <c r="D28" s="129"/>
      <c r="F28" s="68"/>
      <c r="H28" s="7" t="s">
        <v>178</v>
      </c>
      <c r="I28" s="30">
        <f>I27*1000^2</f>
        <v>544424.99999999988</v>
      </c>
      <c r="J28" s="4"/>
      <c r="K28" s="4"/>
      <c r="L28" s="4"/>
      <c r="P28" s="68"/>
    </row>
    <row r="29" spans="1:16">
      <c r="A29" s="68"/>
      <c r="C29" s="123" t="s">
        <v>280</v>
      </c>
      <c r="D29" s="129"/>
      <c r="F29" s="68"/>
      <c r="I29" s="4"/>
      <c r="J29" s="4"/>
      <c r="K29" s="4"/>
      <c r="L29" s="4"/>
      <c r="M29" s="15"/>
      <c r="N29" s="15"/>
      <c r="P29" s="68"/>
    </row>
    <row r="30" spans="1:16">
      <c r="A30" s="68"/>
      <c r="C30" s="123" t="s">
        <v>281</v>
      </c>
      <c r="D30" s="129"/>
      <c r="F30" s="68"/>
      <c r="H30" s="7" t="s">
        <v>89</v>
      </c>
      <c r="I30" s="7">
        <v>240</v>
      </c>
      <c r="K30" s="15" t="s">
        <v>373</v>
      </c>
      <c r="P30" s="68"/>
    </row>
    <row r="31" spans="1:16">
      <c r="A31" s="68"/>
      <c r="C31" s="130" t="s">
        <v>282</v>
      </c>
      <c r="D31" s="129"/>
      <c r="F31" s="68"/>
      <c r="H31" s="7" t="s">
        <v>90</v>
      </c>
      <c r="I31" s="7">
        <v>260</v>
      </c>
      <c r="K31" s="15" t="s">
        <v>373</v>
      </c>
      <c r="P31" s="68"/>
    </row>
    <row r="32" spans="1:16">
      <c r="A32" s="68"/>
      <c r="C32" s="130" t="s">
        <v>283</v>
      </c>
      <c r="D32" s="129"/>
      <c r="F32" s="68"/>
      <c r="H32" s="7" t="s">
        <v>183</v>
      </c>
      <c r="I32" s="7">
        <v>0.9</v>
      </c>
      <c r="K32" s="15" t="s">
        <v>364</v>
      </c>
      <c r="P32" s="68"/>
    </row>
    <row r="33" spans="1:16">
      <c r="A33" s="68"/>
      <c r="C33" s="130" t="s">
        <v>284</v>
      </c>
      <c r="D33" s="129"/>
      <c r="F33" s="68"/>
      <c r="H33" s="7" t="s">
        <v>184</v>
      </c>
      <c r="I33" s="7">
        <v>0.75</v>
      </c>
      <c r="K33" s="15" t="s">
        <v>372</v>
      </c>
      <c r="P33" s="68"/>
    </row>
    <row r="34" spans="1:16">
      <c r="A34" s="68"/>
      <c r="C34" s="9"/>
      <c r="D34" s="10"/>
      <c r="F34" s="68"/>
      <c r="H34" s="7" t="s">
        <v>188</v>
      </c>
      <c r="I34" s="7">
        <v>70000</v>
      </c>
      <c r="K34" s="15" t="s">
        <v>355</v>
      </c>
      <c r="O34" s="15"/>
      <c r="P34" s="68"/>
    </row>
    <row r="35" spans="1:16" ht="16" thickBot="1">
      <c r="A35" s="68"/>
      <c r="C35" s="131"/>
      <c r="D35" s="132"/>
      <c r="F35" s="68"/>
      <c r="H35" s="112" t="s">
        <v>189</v>
      </c>
      <c r="I35" s="7">
        <v>0.33</v>
      </c>
      <c r="K35" s="15" t="s">
        <v>374</v>
      </c>
      <c r="O35" s="15"/>
      <c r="P35" s="68"/>
    </row>
    <row r="36" spans="1:16" ht="16" thickBot="1">
      <c r="A36" s="68"/>
      <c r="C36" s="100"/>
      <c r="F36" s="68"/>
      <c r="P36" s="68"/>
    </row>
    <row r="37" spans="1:16" ht="16" thickBot="1">
      <c r="A37" s="68"/>
      <c r="C37" s="118" t="s">
        <v>268</v>
      </c>
      <c r="D37" s="119"/>
      <c r="F37" s="68"/>
      <c r="H37" s="111" t="s">
        <v>181</v>
      </c>
      <c r="I37" s="7"/>
      <c r="L37" s="15"/>
      <c r="M37" s="15"/>
      <c r="N37" s="15"/>
      <c r="P37" s="68"/>
    </row>
    <row r="38" spans="1:16" ht="19.5" customHeight="1">
      <c r="A38" s="68"/>
      <c r="C38" s="180" t="s">
        <v>162</v>
      </c>
      <c r="D38" s="181"/>
      <c r="F38" s="68"/>
      <c r="H38" s="7" t="s">
        <v>179</v>
      </c>
      <c r="I38" s="18">
        <f>I28/(I33*I31)</f>
        <v>2791.9230769230762</v>
      </c>
      <c r="P38" s="68"/>
    </row>
    <row r="39" spans="1:16">
      <c r="A39" s="68"/>
      <c r="C39" s="182"/>
      <c r="D39" s="183"/>
      <c r="F39" s="68"/>
      <c r="H39" s="7" t="s">
        <v>185</v>
      </c>
      <c r="I39" s="18">
        <f>SQRT((4*I38)/I24)</f>
        <v>4.2787489185148857</v>
      </c>
      <c r="P39" s="68"/>
    </row>
    <row r="40" spans="1:16" ht="17.5">
      <c r="A40" s="68"/>
      <c r="C40" s="182"/>
      <c r="D40" s="183"/>
      <c r="F40" s="68"/>
      <c r="H40" s="7" t="s">
        <v>186</v>
      </c>
      <c r="I40" s="110">
        <f>($I$24*I39^3)/12</f>
        <v>3981.9792819871213</v>
      </c>
      <c r="P40" s="68"/>
    </row>
    <row r="41" spans="1:16">
      <c r="A41" s="68"/>
      <c r="C41" s="182"/>
      <c r="D41" s="183"/>
      <c r="F41" s="68"/>
      <c r="P41" s="68"/>
    </row>
    <row r="42" spans="1:16" ht="16" thickBot="1">
      <c r="A42" s="68"/>
      <c r="C42" s="184"/>
      <c r="D42" s="185"/>
      <c r="F42" s="68"/>
      <c r="H42" s="111" t="s">
        <v>182</v>
      </c>
      <c r="I42" s="7"/>
      <c r="P42" s="68"/>
    </row>
    <row r="43" spans="1:16" ht="18.5">
      <c r="A43" s="68"/>
      <c r="C43" s="21"/>
      <c r="D43" s="21"/>
      <c r="F43" s="68"/>
      <c r="H43" s="7" t="s">
        <v>180</v>
      </c>
      <c r="I43" s="18">
        <f>I28/(I32*I30)</f>
        <v>2520.4861111111104</v>
      </c>
      <c r="P43" s="68"/>
    </row>
    <row r="44" spans="1:16" ht="16" thickBot="1">
      <c r="A44" s="68"/>
      <c r="C44" s="114" t="s">
        <v>259</v>
      </c>
      <c r="D44" s="115"/>
      <c r="F44" s="68"/>
      <c r="H44" s="7" t="s">
        <v>185</v>
      </c>
      <c r="I44" s="18">
        <f>SQRT(6*I43/I24)</f>
        <v>4.9791230820965513</v>
      </c>
      <c r="P44" s="68"/>
    </row>
    <row r="45" spans="1:16" ht="17.5">
      <c r="A45" s="68"/>
      <c r="C45" s="41" t="s">
        <v>56</v>
      </c>
      <c r="D45" s="105" t="s">
        <v>57</v>
      </c>
      <c r="F45" s="68"/>
      <c r="H45" s="7" t="s">
        <v>186</v>
      </c>
      <c r="I45" s="110">
        <f>($I$24*I44^3)/12</f>
        <v>6274.9052869685511</v>
      </c>
      <c r="P45" s="68"/>
    </row>
    <row r="46" spans="1:16">
      <c r="A46" s="68"/>
      <c r="C46" s="189" t="s">
        <v>39</v>
      </c>
      <c r="D46" s="211" t="s">
        <v>58</v>
      </c>
      <c r="F46" s="68"/>
      <c r="P46" s="68"/>
    </row>
    <row r="47" spans="1:16" ht="16" thickBot="1">
      <c r="A47" s="68"/>
      <c r="C47" s="190"/>
      <c r="D47" s="212"/>
      <c r="F47" s="68"/>
      <c r="P47" s="68"/>
    </row>
    <row r="48" spans="1:16" ht="16" thickBot="1">
      <c r="A48" s="68"/>
      <c r="C48" s="46" t="s">
        <v>62</v>
      </c>
      <c r="D48" s="69" t="s">
        <v>63</v>
      </c>
      <c r="F48" s="68"/>
      <c r="G48" s="80"/>
      <c r="H48" s="81" t="s">
        <v>187</v>
      </c>
      <c r="I48" s="82"/>
      <c r="J48" s="82"/>
      <c r="K48" s="82"/>
      <c r="L48" s="82"/>
      <c r="M48" s="82"/>
      <c r="N48" s="82"/>
      <c r="O48" s="83"/>
      <c r="P48" s="68"/>
    </row>
    <row r="49" spans="1:16" ht="16" thickBot="1">
      <c r="A49" s="68"/>
      <c r="C49" s="70"/>
      <c r="D49" s="71"/>
      <c r="F49" s="68"/>
      <c r="P49" s="68"/>
    </row>
    <row r="50" spans="1:16" ht="16" thickBot="1">
      <c r="A50" s="68"/>
      <c r="F50" s="68"/>
      <c r="H50" s="209" t="s">
        <v>190</v>
      </c>
      <c r="I50" s="210">
        <f>I16*1000*I23^3*(1-I35^2)/(48*I34*I25)</f>
        <v>38494.558968749996</v>
      </c>
      <c r="P50" s="68"/>
    </row>
    <row r="51" spans="1:16" ht="16" thickBot="1">
      <c r="A51" s="68"/>
      <c r="C51" s="93" t="s">
        <v>260</v>
      </c>
      <c r="D51" s="94"/>
      <c r="F51" s="68"/>
      <c r="H51" s="209"/>
      <c r="I51" s="210"/>
      <c r="P51" s="68"/>
    </row>
    <row r="52" spans="1:16">
      <c r="A52" s="68"/>
      <c r="C52" s="102"/>
      <c r="D52" s="103"/>
      <c r="F52" s="68"/>
      <c r="P52" s="68"/>
    </row>
    <row r="53" spans="1:16" ht="16" thickBot="1">
      <c r="A53" s="68"/>
      <c r="C53" s="104"/>
      <c r="D53" s="71"/>
      <c r="F53" s="68"/>
      <c r="P53" s="68"/>
    </row>
    <row r="54" spans="1:16">
      <c r="A54" s="68"/>
      <c r="F54" s="68"/>
      <c r="H54" s="7" t="s">
        <v>191</v>
      </c>
      <c r="I54" s="33">
        <f>(12*I50/I24)^(1/3)</f>
        <v>9.1148652601194264</v>
      </c>
      <c r="P54" s="68"/>
    </row>
    <row r="55" spans="1:16">
      <c r="A55" s="68"/>
      <c r="F55" s="68"/>
      <c r="P55" s="68"/>
    </row>
    <row r="56" spans="1:16" ht="16" thickBot="1">
      <c r="A56" s="68"/>
      <c r="F56" s="68"/>
      <c r="P56" s="68"/>
    </row>
    <row r="57" spans="1:16" ht="16" thickBot="1">
      <c r="A57" s="68"/>
      <c r="F57" s="68"/>
      <c r="G57" s="80"/>
      <c r="H57" s="81" t="s">
        <v>96</v>
      </c>
      <c r="I57" s="82"/>
      <c r="J57" s="82"/>
      <c r="K57" s="82"/>
      <c r="L57" s="82"/>
      <c r="M57" s="82"/>
      <c r="N57" s="82"/>
      <c r="O57" s="83"/>
      <c r="P57" s="68"/>
    </row>
    <row r="58" spans="1:16">
      <c r="A58" s="68"/>
      <c r="F58" s="68"/>
      <c r="P58" s="68"/>
    </row>
    <row r="59" spans="1:16">
      <c r="A59" s="68"/>
      <c r="F59" s="68"/>
      <c r="P59" s="68"/>
    </row>
    <row r="60" spans="1:16">
      <c r="A60" s="68"/>
      <c r="F60" s="68"/>
      <c r="P60" s="68"/>
    </row>
    <row r="61" spans="1:16">
      <c r="A61" s="68"/>
      <c r="F61" s="68"/>
      <c r="P61" s="68"/>
    </row>
    <row r="62" spans="1:16">
      <c r="A62" s="68"/>
      <c r="F62" s="68"/>
      <c r="P62" s="68"/>
    </row>
    <row r="63" spans="1:16" ht="6" customHeight="1">
      <c r="A63" s="68"/>
      <c r="B63" s="68"/>
      <c r="C63" s="68"/>
      <c r="D63" s="68"/>
      <c r="E63" s="68"/>
      <c r="F63" s="68"/>
      <c r="G63" s="68"/>
      <c r="H63" s="68"/>
      <c r="I63" s="68"/>
      <c r="J63" s="68"/>
      <c r="K63" s="68"/>
      <c r="L63" s="68"/>
      <c r="M63" s="68"/>
      <c r="N63" s="68"/>
      <c r="O63" s="68"/>
      <c r="P63" s="68"/>
    </row>
  </sheetData>
  <mergeCells count="8">
    <mergeCell ref="I5:K5"/>
    <mergeCell ref="H50:H51"/>
    <mergeCell ref="I50:I51"/>
    <mergeCell ref="C21:D21"/>
    <mergeCell ref="D46:D47"/>
    <mergeCell ref="C46:C47"/>
    <mergeCell ref="C38:D42"/>
    <mergeCell ref="C24:D24"/>
  </mergeCells>
  <pageMargins left="0.70866141732283472" right="0.70866141732283472" top="0.74803149606299213" bottom="0.74803149606299213" header="0.31496062992125984" footer="0.31496062992125984"/>
  <pageSetup scale="34" fitToHeight="0" pageOrder="overThenDown"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7520-3046-4A19-9D7E-3606DB7E7E92}">
  <sheetPr codeName="Feuil8">
    <pageSetUpPr fitToPage="1"/>
  </sheetPr>
  <dimension ref="A1:O93"/>
  <sheetViews>
    <sheetView zoomScaleNormal="100" workbookViewId="0">
      <selection activeCell="B2" sqref="B2"/>
    </sheetView>
  </sheetViews>
  <sheetFormatPr baseColWidth="10" defaultRowHeight="15.5"/>
  <cols>
    <col min="1" max="1" width="0.83203125" customWidth="1"/>
    <col min="2" max="2" width="1.6640625" customWidth="1"/>
    <col min="3" max="3" width="51.83203125" customWidth="1"/>
    <col min="4" max="4" width="58.6640625" customWidth="1"/>
    <col min="5" max="5" width="2.1640625" customWidth="1"/>
    <col min="6" max="6" width="0.83203125" customWidth="1"/>
    <col min="7" max="7" width="2.1640625" customWidth="1"/>
    <col min="8" max="8" width="36.5" customWidth="1"/>
    <col min="9" max="9" width="17.33203125" customWidth="1"/>
    <col min="10" max="10" width="15.83203125" customWidth="1"/>
    <col min="11" max="11" width="15.1640625" customWidth="1"/>
    <col min="12" max="13" width="14.1640625" customWidth="1"/>
    <col min="14" max="14" width="2.1640625" customWidth="1"/>
    <col min="15" max="15" width="0.83203125" customWidth="1"/>
  </cols>
  <sheetData>
    <row r="1" spans="1:15" ht="6" customHeight="1" thickBot="1">
      <c r="A1" s="68"/>
      <c r="B1" s="68"/>
      <c r="C1" s="68"/>
      <c r="D1" s="68"/>
      <c r="E1" s="68"/>
      <c r="F1" s="68"/>
      <c r="G1" s="68"/>
      <c r="H1" s="68"/>
      <c r="I1" s="68"/>
      <c r="J1" s="68"/>
      <c r="K1" s="68"/>
      <c r="L1" s="68"/>
      <c r="M1" s="68"/>
      <c r="N1" s="68"/>
      <c r="O1" s="68"/>
    </row>
    <row r="2" spans="1:15" ht="29" thickBot="1">
      <c r="A2" s="68"/>
      <c r="B2" s="95"/>
      <c r="C2" s="91" t="s">
        <v>193</v>
      </c>
      <c r="D2" s="96"/>
      <c r="E2" s="97"/>
      <c r="F2" s="68"/>
      <c r="G2" s="80"/>
      <c r="H2" s="98" t="s">
        <v>266</v>
      </c>
      <c r="I2" s="82"/>
      <c r="J2" s="82"/>
      <c r="K2" s="82"/>
      <c r="L2" s="82"/>
      <c r="M2" s="82"/>
      <c r="N2" s="83"/>
      <c r="O2" s="68"/>
    </row>
    <row r="3" spans="1:15" ht="16" thickBot="1">
      <c r="A3" s="68"/>
      <c r="F3" s="68"/>
      <c r="G3" s="84"/>
      <c r="H3" s="88" t="s">
        <v>261</v>
      </c>
      <c r="I3" s="85"/>
      <c r="J3" s="85"/>
      <c r="K3" s="85"/>
      <c r="L3" s="85"/>
      <c r="M3" s="85"/>
      <c r="N3" s="86"/>
      <c r="O3" s="68"/>
    </row>
    <row r="4" spans="1:15">
      <c r="A4" s="68"/>
      <c r="F4" s="68"/>
      <c r="N4" s="15"/>
      <c r="O4" s="68"/>
    </row>
    <row r="5" spans="1:15" ht="16">
      <c r="A5" s="68"/>
      <c r="C5" s="1"/>
      <c r="F5" s="68"/>
      <c r="I5" s="32" t="s">
        <v>37</v>
      </c>
      <c r="J5" s="32" t="s">
        <v>38</v>
      </c>
      <c r="O5" s="68"/>
    </row>
    <row r="6" spans="1:15">
      <c r="A6" s="68"/>
      <c r="F6" s="68"/>
      <c r="H6" s="56" t="s">
        <v>33</v>
      </c>
      <c r="I6" s="7">
        <v>1.25</v>
      </c>
      <c r="J6" s="7">
        <v>1.5</v>
      </c>
      <c r="M6" s="15" t="s">
        <v>40</v>
      </c>
      <c r="O6" s="68"/>
    </row>
    <row r="7" spans="1:15">
      <c r="A7" s="68"/>
      <c r="F7" s="68"/>
      <c r="H7" s="15"/>
      <c r="O7" s="68"/>
    </row>
    <row r="8" spans="1:15">
      <c r="A8" s="68"/>
      <c r="F8" s="68"/>
      <c r="H8" s="15"/>
      <c r="I8" s="32" t="s">
        <v>32</v>
      </c>
      <c r="J8" s="32" t="s">
        <v>34</v>
      </c>
      <c r="O8" s="68"/>
    </row>
    <row r="9" spans="1:15">
      <c r="A9" s="68"/>
      <c r="F9" s="68"/>
      <c r="H9" s="56" t="s">
        <v>54</v>
      </c>
      <c r="I9" s="24">
        <f>0.1*15.8</f>
        <v>1.58</v>
      </c>
      <c r="J9" s="24">
        <f>I9*I6</f>
        <v>1.9750000000000001</v>
      </c>
      <c r="O9" s="68"/>
    </row>
    <row r="10" spans="1:15">
      <c r="A10" s="68"/>
      <c r="D10" s="27"/>
      <c r="E10" s="27"/>
      <c r="F10" s="68"/>
      <c r="H10" s="56" t="s">
        <v>55</v>
      </c>
      <c r="I10" s="24">
        <f>0.9*15.8</f>
        <v>14.22</v>
      </c>
      <c r="J10" s="24">
        <f>I10*J6</f>
        <v>21.330000000000002</v>
      </c>
      <c r="O10" s="68"/>
    </row>
    <row r="11" spans="1:15" ht="15.75" customHeight="1">
      <c r="A11" s="68"/>
      <c r="F11" s="68"/>
      <c r="H11" s="56" t="s">
        <v>68</v>
      </c>
      <c r="I11" s="19"/>
      <c r="J11" s="18">
        <f>SUM(J9:J10)</f>
        <v>23.305000000000003</v>
      </c>
      <c r="L11" s="15"/>
      <c r="M11" s="4"/>
      <c r="O11" s="68"/>
    </row>
    <row r="12" spans="1:15" ht="16" thickBot="1">
      <c r="A12" s="68"/>
      <c r="D12" s="1"/>
      <c r="E12" s="1"/>
      <c r="F12" s="68"/>
      <c r="O12" s="68"/>
    </row>
    <row r="13" spans="1:15" ht="15.75" customHeight="1" thickBot="1">
      <c r="A13" s="68"/>
      <c r="D13" s="26"/>
      <c r="E13" s="26"/>
      <c r="F13" s="68"/>
      <c r="G13" s="80"/>
      <c r="H13" s="81" t="s">
        <v>262</v>
      </c>
      <c r="I13" s="82"/>
      <c r="J13" s="82"/>
      <c r="K13" s="82"/>
      <c r="L13" s="82"/>
      <c r="M13" s="82"/>
      <c r="N13" s="83"/>
      <c r="O13" s="68"/>
    </row>
    <row r="14" spans="1:15" ht="16.5" customHeight="1">
      <c r="A14" s="68"/>
      <c r="D14" s="26"/>
      <c r="E14" s="26"/>
      <c r="F14" s="68"/>
      <c r="O14" s="68"/>
    </row>
    <row r="15" spans="1:15" ht="16.5" customHeight="1">
      <c r="A15" s="68"/>
      <c r="F15" s="68"/>
      <c r="H15" s="1" t="s">
        <v>199</v>
      </c>
      <c r="O15" s="68"/>
    </row>
    <row r="16" spans="1:15">
      <c r="A16" s="68"/>
      <c r="F16" s="68"/>
      <c r="L16" s="37"/>
      <c r="O16" s="68"/>
    </row>
    <row r="17" spans="1:15">
      <c r="A17" s="68"/>
      <c r="D17" s="28"/>
      <c r="E17" s="28"/>
      <c r="F17" s="68"/>
      <c r="H17" s="36"/>
      <c r="I17" s="6"/>
      <c r="L17" s="37"/>
      <c r="N17" s="4"/>
      <c r="O17" s="68"/>
    </row>
    <row r="18" spans="1:15">
      <c r="A18" s="68"/>
      <c r="F18" s="68"/>
      <c r="L18" s="37"/>
      <c r="O18" s="68"/>
    </row>
    <row r="19" spans="1:15" ht="15.75" customHeight="1">
      <c r="A19" s="68"/>
      <c r="F19" s="68"/>
      <c r="H19" s="38" t="s">
        <v>404</v>
      </c>
      <c r="I19" s="30">
        <v>1.6</v>
      </c>
      <c r="O19" s="68"/>
    </row>
    <row r="20" spans="1:15">
      <c r="A20" s="68"/>
      <c r="F20" s="68"/>
      <c r="H20" s="38" t="s">
        <v>203</v>
      </c>
      <c r="I20" s="30">
        <f>3*I19</f>
        <v>4.8000000000000007</v>
      </c>
      <c r="O20" s="68"/>
    </row>
    <row r="21" spans="1:15" ht="18" customHeight="1">
      <c r="A21" s="68"/>
      <c r="F21" s="68"/>
      <c r="H21" s="38" t="s">
        <v>204</v>
      </c>
      <c r="I21" s="30">
        <v>4.76</v>
      </c>
      <c r="J21" t="s">
        <v>200</v>
      </c>
      <c r="O21" s="68"/>
    </row>
    <row r="22" spans="1:15" ht="18.75" customHeight="1">
      <c r="A22" s="68"/>
      <c r="C22" s="1"/>
      <c r="F22" s="68"/>
      <c r="H22" s="20"/>
      <c r="I22" s="4"/>
      <c r="N22" s="15"/>
      <c r="O22" s="68"/>
    </row>
    <row r="23" spans="1:15">
      <c r="A23" s="68"/>
      <c r="F23" s="68"/>
      <c r="H23" s="1" t="s">
        <v>201</v>
      </c>
      <c r="I23" s="25"/>
      <c r="N23" s="15"/>
      <c r="O23" s="68"/>
    </row>
    <row r="24" spans="1:15">
      <c r="A24" s="68"/>
      <c r="F24" s="68"/>
      <c r="H24" s="20"/>
      <c r="I24" s="25"/>
      <c r="O24" s="68"/>
    </row>
    <row r="25" spans="1:15">
      <c r="A25" s="68"/>
      <c r="C25" s="177" t="s">
        <v>258</v>
      </c>
      <c r="D25" s="177"/>
      <c r="E25" s="27"/>
      <c r="F25" s="68"/>
      <c r="H25" s="20"/>
      <c r="I25" s="6"/>
      <c r="O25" s="68"/>
    </row>
    <row r="26" spans="1:15" ht="16" thickBot="1">
      <c r="A26" s="68"/>
      <c r="F26" s="68"/>
      <c r="H26" s="13"/>
      <c r="I26" s="8"/>
      <c r="O26" s="68"/>
    </row>
    <row r="27" spans="1:15" ht="16" thickBot="1">
      <c r="A27" s="68"/>
      <c r="C27" s="178" t="s">
        <v>267</v>
      </c>
      <c r="D27" s="179"/>
      <c r="F27" s="68"/>
      <c r="I27" s="5"/>
      <c r="J27" s="4"/>
      <c r="K27" s="4"/>
      <c r="L27" s="4"/>
      <c r="M27" s="15"/>
      <c r="O27" s="68"/>
    </row>
    <row r="28" spans="1:15">
      <c r="A28" s="68"/>
      <c r="C28" s="127" t="s">
        <v>285</v>
      </c>
      <c r="D28" s="128"/>
      <c r="E28" s="61"/>
      <c r="F28" s="68"/>
      <c r="O28" s="68"/>
    </row>
    <row r="29" spans="1:15">
      <c r="A29" s="68"/>
      <c r="C29" s="130" t="s">
        <v>286</v>
      </c>
      <c r="D29" s="129"/>
      <c r="E29" s="61"/>
      <c r="F29" s="68"/>
      <c r="O29" s="68"/>
    </row>
    <row r="30" spans="1:15">
      <c r="A30" s="68"/>
      <c r="C30" s="130" t="s">
        <v>287</v>
      </c>
      <c r="D30" s="129"/>
      <c r="E30" s="61"/>
      <c r="F30" s="68"/>
      <c r="H30" s="38" t="s">
        <v>204</v>
      </c>
      <c r="I30" s="30">
        <v>4.76</v>
      </c>
      <c r="O30" s="68"/>
    </row>
    <row r="31" spans="1:15">
      <c r="A31" s="68"/>
      <c r="C31" s="123" t="s">
        <v>288</v>
      </c>
      <c r="D31" s="129"/>
      <c r="F31" s="68"/>
      <c r="H31" s="38" t="s">
        <v>205</v>
      </c>
      <c r="I31" s="30">
        <f>I30+0.8</f>
        <v>5.56</v>
      </c>
      <c r="O31" s="68"/>
    </row>
    <row r="32" spans="1:15" ht="17.5">
      <c r="A32" s="68"/>
      <c r="C32" s="130" t="s">
        <v>289</v>
      </c>
      <c r="D32" s="129"/>
      <c r="F32" s="68"/>
      <c r="H32" s="38" t="s">
        <v>206</v>
      </c>
      <c r="I32" s="30">
        <v>4.8499999999999996</v>
      </c>
      <c r="J32" t="s">
        <v>202</v>
      </c>
      <c r="O32" s="68"/>
    </row>
    <row r="33" spans="1:15">
      <c r="A33" s="68"/>
      <c r="C33" s="130" t="s">
        <v>290</v>
      </c>
      <c r="D33" s="129"/>
      <c r="F33" s="68"/>
      <c r="O33" s="68"/>
    </row>
    <row r="34" spans="1:15" ht="17.5">
      <c r="A34" s="68"/>
      <c r="C34" s="130" t="s">
        <v>291</v>
      </c>
      <c r="D34" s="129"/>
      <c r="F34" s="68"/>
      <c r="H34" s="1" t="s">
        <v>207</v>
      </c>
      <c r="O34" s="68"/>
    </row>
    <row r="35" spans="1:15" ht="17.5">
      <c r="A35" s="68"/>
      <c r="C35" s="130" t="s">
        <v>292</v>
      </c>
      <c r="D35" s="129"/>
      <c r="F35" s="68"/>
      <c r="O35" s="68"/>
    </row>
    <row r="36" spans="1:15" ht="17.5">
      <c r="A36" s="68"/>
      <c r="C36" s="130" t="s">
        <v>293</v>
      </c>
      <c r="D36" s="129"/>
      <c r="F36" s="68"/>
      <c r="O36" s="68"/>
    </row>
    <row r="37" spans="1:15">
      <c r="A37" s="68"/>
      <c r="C37" s="123" t="s">
        <v>294</v>
      </c>
      <c r="D37" s="129"/>
      <c r="F37" s="68"/>
      <c r="O37" s="68"/>
    </row>
    <row r="38" spans="1:15">
      <c r="A38" s="68"/>
      <c r="C38" s="123" t="s">
        <v>279</v>
      </c>
      <c r="D38" s="129"/>
      <c r="F38" s="68"/>
      <c r="O38" s="68"/>
    </row>
    <row r="39" spans="1:15">
      <c r="A39" s="68"/>
      <c r="C39" s="123" t="s">
        <v>280</v>
      </c>
      <c r="D39" s="129"/>
      <c r="F39" s="68"/>
      <c r="H39" s="38" t="s">
        <v>204</v>
      </c>
      <c r="I39" s="30">
        <v>4.76</v>
      </c>
      <c r="O39" s="68"/>
    </row>
    <row r="40" spans="1:15">
      <c r="A40" s="68"/>
      <c r="C40" s="130"/>
      <c r="D40" s="129"/>
      <c r="F40" s="68"/>
      <c r="H40" s="38" t="s">
        <v>209</v>
      </c>
      <c r="I40" s="30">
        <f>3*I39</f>
        <v>14.28</v>
      </c>
      <c r="O40" s="68"/>
    </row>
    <row r="41" spans="1:15" ht="18" thickBot="1">
      <c r="A41" s="68"/>
      <c r="C41" s="133"/>
      <c r="D41" s="132"/>
      <c r="F41" s="68"/>
      <c r="H41" s="38" t="s">
        <v>214</v>
      </c>
      <c r="I41" s="30">
        <v>76.2</v>
      </c>
      <c r="J41" t="s">
        <v>210</v>
      </c>
      <c r="O41" s="68"/>
    </row>
    <row r="42" spans="1:15" ht="16" thickBot="1">
      <c r="A42" s="68"/>
      <c r="F42" s="68"/>
      <c r="O42" s="68"/>
    </row>
    <row r="43" spans="1:15" ht="16" thickBot="1">
      <c r="A43" s="68"/>
      <c r="C43" s="118" t="s">
        <v>268</v>
      </c>
      <c r="D43" s="119"/>
      <c r="F43" s="68"/>
      <c r="H43" s="1" t="s">
        <v>208</v>
      </c>
      <c r="O43" s="68"/>
    </row>
    <row r="44" spans="1:15">
      <c r="A44" s="68"/>
      <c r="C44" s="180" t="s">
        <v>194</v>
      </c>
      <c r="D44" s="181"/>
      <c r="F44" s="68"/>
      <c r="O44" s="68"/>
    </row>
    <row r="45" spans="1:15">
      <c r="A45" s="68"/>
      <c r="C45" s="182"/>
      <c r="D45" s="183"/>
      <c r="F45" s="68"/>
      <c r="O45" s="68"/>
    </row>
    <row r="46" spans="1:15">
      <c r="A46" s="68"/>
      <c r="C46" s="182"/>
      <c r="D46" s="183"/>
      <c r="F46" s="68"/>
      <c r="O46" s="68"/>
    </row>
    <row r="47" spans="1:15">
      <c r="A47" s="68"/>
      <c r="C47" s="182"/>
      <c r="D47" s="183"/>
      <c r="F47" s="68"/>
      <c r="O47" s="68"/>
    </row>
    <row r="48" spans="1:15" ht="16" thickBot="1">
      <c r="A48" s="68"/>
      <c r="C48" s="184"/>
      <c r="D48" s="185"/>
      <c r="F48" s="68"/>
      <c r="O48" s="68"/>
    </row>
    <row r="49" spans="1:15" ht="16" thickBot="1">
      <c r="A49" s="68"/>
      <c r="F49" s="68"/>
      <c r="H49" s="38" t="s">
        <v>204</v>
      </c>
      <c r="I49" s="30">
        <v>4.76</v>
      </c>
      <c r="O49" s="68"/>
    </row>
    <row r="50" spans="1:15">
      <c r="A50" s="68"/>
      <c r="C50" s="93" t="s">
        <v>259</v>
      </c>
      <c r="D50" s="94"/>
      <c r="F50" s="68"/>
      <c r="H50" s="38" t="s">
        <v>211</v>
      </c>
      <c r="I50" s="30">
        <f>1.5*I49</f>
        <v>7.14</v>
      </c>
      <c r="O50" s="68"/>
    </row>
    <row r="51" spans="1:15">
      <c r="A51" s="68"/>
      <c r="C51" s="46" t="s">
        <v>56</v>
      </c>
      <c r="D51" s="69" t="s">
        <v>57</v>
      </c>
      <c r="F51" s="68"/>
      <c r="H51" s="38" t="s">
        <v>212</v>
      </c>
      <c r="I51" s="39">
        <v>9.5250000000000004</v>
      </c>
      <c r="J51" t="s">
        <v>213</v>
      </c>
      <c r="O51" s="68"/>
    </row>
    <row r="52" spans="1:15" ht="16" thickBot="1">
      <c r="A52" s="68"/>
      <c r="C52" s="46" t="s">
        <v>39</v>
      </c>
      <c r="D52" s="69" t="s">
        <v>58</v>
      </c>
      <c r="F52" s="68"/>
      <c r="O52" s="68"/>
    </row>
    <row r="53" spans="1:15" ht="16" thickBot="1">
      <c r="A53" s="68"/>
      <c r="C53" s="46" t="s">
        <v>62</v>
      </c>
      <c r="D53" s="69" t="s">
        <v>63</v>
      </c>
      <c r="E53" s="75"/>
      <c r="F53" s="68"/>
      <c r="G53" s="80"/>
      <c r="H53" s="81" t="s">
        <v>263</v>
      </c>
      <c r="I53" s="82"/>
      <c r="J53" s="82"/>
      <c r="K53" s="82"/>
      <c r="L53" s="82"/>
      <c r="M53" s="82"/>
      <c r="N53" s="83"/>
      <c r="O53" s="68"/>
    </row>
    <row r="54" spans="1:15">
      <c r="A54" s="68"/>
      <c r="C54" s="46"/>
      <c r="D54" s="69"/>
      <c r="E54" s="75"/>
      <c r="F54" s="68"/>
      <c r="I54" s="4"/>
      <c r="J54" s="4"/>
      <c r="K54" s="4"/>
      <c r="L54" s="4"/>
      <c r="M54" s="15"/>
      <c r="O54" s="68"/>
    </row>
    <row r="55" spans="1:15" ht="16" thickBot="1">
      <c r="A55" s="68"/>
      <c r="C55" s="70"/>
      <c r="D55" s="71"/>
      <c r="E55" s="75"/>
      <c r="F55" s="68"/>
      <c r="I55" s="113" t="s">
        <v>90</v>
      </c>
      <c r="J55" s="113" t="s">
        <v>89</v>
      </c>
      <c r="O55" s="68"/>
    </row>
    <row r="56" spans="1:15" ht="16" thickBot="1">
      <c r="A56" s="68"/>
      <c r="F56" s="68"/>
      <c r="H56" s="7" t="s">
        <v>219</v>
      </c>
      <c r="I56" s="30">
        <v>255</v>
      </c>
      <c r="J56" s="30">
        <v>200</v>
      </c>
      <c r="M56" s="15" t="s">
        <v>375</v>
      </c>
      <c r="O56" s="68"/>
    </row>
    <row r="57" spans="1:15">
      <c r="A57" s="68"/>
      <c r="C57" s="93" t="s">
        <v>260</v>
      </c>
      <c r="D57" s="94"/>
      <c r="F57" s="68"/>
      <c r="H57" s="7" t="s">
        <v>220</v>
      </c>
      <c r="I57" s="30">
        <v>260</v>
      </c>
      <c r="J57" s="30">
        <v>125</v>
      </c>
      <c r="M57" s="15" t="s">
        <v>224</v>
      </c>
      <c r="O57" s="68"/>
    </row>
    <row r="58" spans="1:15" ht="16" thickBot="1">
      <c r="A58" s="68"/>
      <c r="C58" s="215" t="s">
        <v>66</v>
      </c>
      <c r="D58" s="72" t="s">
        <v>196</v>
      </c>
      <c r="F58" s="68"/>
      <c r="O58" s="68"/>
    </row>
    <row r="59" spans="1:15">
      <c r="A59" s="68"/>
      <c r="C59" s="216"/>
      <c r="D59" s="73" t="s">
        <v>198</v>
      </c>
      <c r="F59" s="68"/>
      <c r="H59" s="41" t="s">
        <v>217</v>
      </c>
      <c r="I59" s="42">
        <v>4.76</v>
      </c>
      <c r="N59" s="15"/>
      <c r="O59" s="68"/>
    </row>
    <row r="60" spans="1:15" ht="17.5">
      <c r="A60" s="68"/>
      <c r="C60" s="216"/>
      <c r="D60" s="73" t="s">
        <v>195</v>
      </c>
      <c r="F60" s="68"/>
      <c r="H60" s="43" t="s">
        <v>221</v>
      </c>
      <c r="I60" s="52">
        <v>76.2</v>
      </c>
      <c r="N60" s="15"/>
      <c r="O60" s="68"/>
    </row>
    <row r="61" spans="1:15" ht="16" thickBot="1">
      <c r="A61" s="68"/>
      <c r="C61" s="217"/>
      <c r="D61" s="74" t="s">
        <v>197</v>
      </c>
      <c r="F61" s="68"/>
      <c r="H61" s="43" t="s">
        <v>215</v>
      </c>
      <c r="I61" s="44">
        <v>0.67</v>
      </c>
      <c r="K61" s="15" t="s">
        <v>364</v>
      </c>
      <c r="N61" s="15"/>
      <c r="O61" s="68"/>
    </row>
    <row r="62" spans="1:15">
      <c r="A62" s="68"/>
      <c r="F62" s="68"/>
      <c r="H62" s="43" t="s">
        <v>2</v>
      </c>
      <c r="I62" s="44">
        <v>1</v>
      </c>
      <c r="O62" s="68"/>
    </row>
    <row r="63" spans="1:15" ht="17.5">
      <c r="A63" s="68"/>
      <c r="F63" s="68"/>
      <c r="H63" s="43" t="s">
        <v>216</v>
      </c>
      <c r="I63" s="45">
        <f>PI()*I59^2/4</f>
        <v>17.795237426994024</v>
      </c>
      <c r="K63" s="15"/>
      <c r="O63" s="68"/>
    </row>
    <row r="64" spans="1:15">
      <c r="A64" s="68"/>
      <c r="F64" s="68"/>
      <c r="H64" s="46" t="s">
        <v>90</v>
      </c>
      <c r="I64" s="44">
        <f>I57</f>
        <v>260</v>
      </c>
      <c r="K64" s="15"/>
      <c r="O64" s="68"/>
    </row>
    <row r="65" spans="1:15" ht="16" thickBot="1">
      <c r="A65" s="68"/>
      <c r="F65" s="68"/>
      <c r="H65" s="49" t="s">
        <v>218</v>
      </c>
      <c r="I65" s="50">
        <f>(I61*0.6*I62*I63*I64)/1000</f>
        <v>1.8599582158694157</v>
      </c>
      <c r="K65" s="15" t="s">
        <v>376</v>
      </c>
      <c r="O65" s="68"/>
    </row>
    <row r="66" spans="1:15" ht="17.5">
      <c r="A66" s="68"/>
      <c r="F66" s="68"/>
      <c r="H66" s="41" t="s">
        <v>222</v>
      </c>
      <c r="I66" s="51">
        <f>I65/I60</f>
        <v>2.4408900470727239E-2</v>
      </c>
      <c r="K66" s="15"/>
      <c r="O66" s="68"/>
    </row>
    <row r="67" spans="1:15" ht="18" thickBot="1">
      <c r="A67" s="68"/>
      <c r="F67" s="68"/>
      <c r="H67" s="47" t="s">
        <v>223</v>
      </c>
      <c r="I67" s="48">
        <f>I66/0.001</f>
        <v>24.408900470727239</v>
      </c>
      <c r="J67" t="s">
        <v>225</v>
      </c>
      <c r="O67" s="68"/>
    </row>
    <row r="68" spans="1:15">
      <c r="A68" s="68"/>
      <c r="F68" s="68"/>
      <c r="O68" s="68"/>
    </row>
    <row r="69" spans="1:15" ht="16" thickBot="1">
      <c r="A69" s="68"/>
      <c r="F69" s="68"/>
      <c r="O69" s="68"/>
    </row>
    <row r="70" spans="1:15" ht="16" thickBot="1">
      <c r="A70" s="68"/>
      <c r="F70" s="68"/>
      <c r="G70" s="80"/>
      <c r="H70" s="81" t="s">
        <v>264</v>
      </c>
      <c r="I70" s="82"/>
      <c r="J70" s="82"/>
      <c r="K70" s="82"/>
      <c r="L70" s="82"/>
      <c r="M70" s="82"/>
      <c r="N70" s="83"/>
      <c r="O70" s="68"/>
    </row>
    <row r="71" spans="1:15">
      <c r="A71" s="68"/>
      <c r="F71" s="68"/>
      <c r="O71" s="68"/>
    </row>
    <row r="72" spans="1:15" ht="16.5" customHeight="1">
      <c r="A72" s="68"/>
      <c r="F72" s="68"/>
      <c r="H72" s="40" t="s">
        <v>227</v>
      </c>
      <c r="I72" s="30">
        <v>0.75</v>
      </c>
      <c r="K72" s="15" t="s">
        <v>372</v>
      </c>
      <c r="O72" s="68"/>
    </row>
    <row r="73" spans="1:15">
      <c r="A73" s="68"/>
      <c r="F73" s="68"/>
      <c r="H73" s="40" t="s">
        <v>212</v>
      </c>
      <c r="I73" s="39">
        <v>9.5250000000000004</v>
      </c>
      <c r="O73" s="68"/>
    </row>
    <row r="74" spans="1:15">
      <c r="A74" s="68"/>
      <c r="F74" s="68"/>
      <c r="H74" s="40" t="s">
        <v>84</v>
      </c>
      <c r="I74" s="30">
        <v>1.6</v>
      </c>
      <c r="O74" s="68"/>
    </row>
    <row r="75" spans="1:15">
      <c r="A75" s="68"/>
      <c r="F75" s="68"/>
      <c r="H75" s="7" t="s">
        <v>90</v>
      </c>
      <c r="I75" s="30">
        <v>255</v>
      </c>
      <c r="K75" s="15" t="s">
        <v>375</v>
      </c>
      <c r="O75" s="68"/>
    </row>
    <row r="76" spans="1:15">
      <c r="A76" s="68"/>
      <c r="F76" s="68"/>
      <c r="H76" s="7" t="s">
        <v>204</v>
      </c>
      <c r="I76" s="30">
        <v>4.76</v>
      </c>
      <c r="O76" s="68"/>
    </row>
    <row r="77" spans="1:15">
      <c r="A77" s="68"/>
      <c r="F77" s="68"/>
      <c r="O77" s="68"/>
    </row>
    <row r="78" spans="1:15">
      <c r="A78" s="68"/>
      <c r="F78" s="68"/>
      <c r="H78" t="s">
        <v>226</v>
      </c>
      <c r="O78" s="68"/>
    </row>
    <row r="79" spans="1:15" ht="17.5">
      <c r="A79" s="68"/>
      <c r="F79" s="68"/>
      <c r="H79" s="7" t="s">
        <v>229</v>
      </c>
      <c r="I79" s="33">
        <f>I72*I73*I74*I75/1000</f>
        <v>2.9146500000000004</v>
      </c>
      <c r="K79" s="15" t="s">
        <v>377</v>
      </c>
      <c r="O79" s="68"/>
    </row>
    <row r="80" spans="1:15" ht="17.5">
      <c r="A80" s="68"/>
      <c r="F80" s="68"/>
      <c r="H80" s="7" t="s">
        <v>228</v>
      </c>
      <c r="I80" s="33">
        <f>I72*2*I76*I74*I75/1000</f>
        <v>2.9131199999999997</v>
      </c>
      <c r="O80" s="68"/>
    </row>
    <row r="81" spans="1:15">
      <c r="A81" s="68"/>
      <c r="F81" s="68"/>
      <c r="O81" s="68"/>
    </row>
    <row r="82" spans="1:15" ht="17.5">
      <c r="A82" s="68"/>
      <c r="F82" s="68"/>
      <c r="H82" s="7" t="s">
        <v>230</v>
      </c>
      <c r="I82" s="33">
        <f>MIN(I79:I80)</f>
        <v>2.9131199999999997</v>
      </c>
      <c r="O82" s="68"/>
    </row>
    <row r="83" spans="1:15" ht="17.5">
      <c r="A83" s="68"/>
      <c r="F83" s="68"/>
      <c r="H83" s="7" t="s">
        <v>231</v>
      </c>
      <c r="I83" s="53">
        <f>I82/I60</f>
        <v>3.8229921259842516E-2</v>
      </c>
      <c r="O83" s="68"/>
    </row>
    <row r="84" spans="1:15" ht="17.5">
      <c r="A84" s="68"/>
      <c r="F84" s="68"/>
      <c r="H84" s="7" t="s">
        <v>232</v>
      </c>
      <c r="I84" s="33">
        <f>I83*1000</f>
        <v>38.229921259842513</v>
      </c>
      <c r="J84" t="s">
        <v>403</v>
      </c>
      <c r="O84" s="68"/>
    </row>
    <row r="85" spans="1:15" ht="16" thickBot="1">
      <c r="A85" s="68"/>
      <c r="F85" s="68"/>
      <c r="O85" s="68"/>
    </row>
    <row r="86" spans="1:15" ht="16" thickBot="1">
      <c r="A86" s="68"/>
      <c r="F86" s="68"/>
      <c r="G86" s="80"/>
      <c r="H86" s="81" t="s">
        <v>265</v>
      </c>
      <c r="I86" s="82"/>
      <c r="J86" s="82"/>
      <c r="K86" s="82"/>
      <c r="L86" s="82"/>
      <c r="M86" s="82"/>
      <c r="N86" s="83"/>
      <c r="O86" s="68"/>
    </row>
    <row r="87" spans="1:15">
      <c r="A87" s="68"/>
      <c r="F87" s="68"/>
      <c r="O87" s="68"/>
    </row>
    <row r="88" spans="1:15">
      <c r="A88" s="68"/>
      <c r="F88" s="68"/>
      <c r="O88" s="68"/>
    </row>
    <row r="89" spans="1:15">
      <c r="A89" s="68"/>
      <c r="F89" s="68"/>
      <c r="O89" s="68"/>
    </row>
    <row r="90" spans="1:15">
      <c r="A90" s="68"/>
      <c r="F90" s="68"/>
      <c r="O90" s="68"/>
    </row>
    <row r="91" spans="1:15">
      <c r="A91" s="68"/>
      <c r="F91" s="68"/>
      <c r="O91" s="68"/>
    </row>
    <row r="92" spans="1:15">
      <c r="A92" s="68"/>
      <c r="F92" s="68"/>
      <c r="O92" s="68"/>
    </row>
    <row r="93" spans="1:15" ht="6" customHeight="1">
      <c r="A93" s="68"/>
      <c r="B93" s="68"/>
      <c r="C93" s="68"/>
      <c r="D93" s="68"/>
      <c r="E93" s="68"/>
      <c r="F93" s="68"/>
      <c r="G93" s="68"/>
      <c r="H93" s="68"/>
      <c r="I93" s="68"/>
      <c r="J93" s="68"/>
      <c r="K93" s="68"/>
      <c r="L93" s="68"/>
      <c r="M93" s="68"/>
      <c r="N93" s="68"/>
      <c r="O93" s="68"/>
    </row>
  </sheetData>
  <mergeCells count="4">
    <mergeCell ref="C58:C61"/>
    <mergeCell ref="C25:D25"/>
    <mergeCell ref="C27:D27"/>
    <mergeCell ref="C44:D48"/>
  </mergeCells>
  <pageMargins left="0.70866141732283472" right="0.70866141732283472" top="0.74803149606299213" bottom="0.74803149606299213" header="0.31496062992125984" footer="0.31496062992125984"/>
  <pageSetup scale="35" fitToHeight="0" pageOrder="overThenDown"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2E1A0E49FC094E84E50A77DA18B3A9" ma:contentTypeVersion="12" ma:contentTypeDescription="Crée un document." ma:contentTypeScope="" ma:versionID="b5fb1619fd02c9bae5c3c3bdac11eb07">
  <xsd:schema xmlns:xsd="http://www.w3.org/2001/XMLSchema" xmlns:xs="http://www.w3.org/2001/XMLSchema" xmlns:p="http://schemas.microsoft.com/office/2006/metadata/properties" xmlns:ns3="fe8e1822-88ea-407e-a379-4b3eeb4ceb5f" xmlns:ns4="f6fba6f1-c323-4f5b-98b8-8f8c0bf09b41" targetNamespace="http://schemas.microsoft.com/office/2006/metadata/properties" ma:root="true" ma:fieldsID="7897c5729c0725ee5424ff961d45d0e3" ns3:_="" ns4:_="">
    <xsd:import namespace="fe8e1822-88ea-407e-a379-4b3eeb4ceb5f"/>
    <xsd:import namespace="f6fba6f1-c323-4f5b-98b8-8f8c0bf09b4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e1822-88ea-407e-a379-4b3eeb4ce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ba6f1-c323-4f5b-98b8-8f8c0bf09b41"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SharingHintHash" ma:index="17"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C49B25-E026-4A8C-8158-74251A6FAA32}">
  <ds:schemaRefs>
    <ds:schemaRef ds:uri="http://schemas.microsoft.com/office/infopath/2007/PartnerControls"/>
    <ds:schemaRef ds:uri="http://schemas.microsoft.com/office/2006/documentManagement/types"/>
    <ds:schemaRef ds:uri="http://purl.org/dc/elements/1.1/"/>
    <ds:schemaRef ds:uri="f6fba6f1-c323-4f5b-98b8-8f8c0bf09b41"/>
    <ds:schemaRef ds:uri="http://www.w3.org/XML/1998/namespace"/>
    <ds:schemaRef ds:uri="http://schemas.openxmlformats.org/package/2006/metadata/core-properties"/>
    <ds:schemaRef ds:uri="http://schemas.microsoft.com/office/2006/metadata/properties"/>
    <ds:schemaRef ds:uri="fe8e1822-88ea-407e-a379-4b3eeb4ceb5f"/>
    <ds:schemaRef ds:uri="http://purl.org/dc/dcmitype/"/>
    <ds:schemaRef ds:uri="http://purl.org/dc/terms/"/>
  </ds:schemaRefs>
</ds:datastoreItem>
</file>

<file path=customXml/itemProps2.xml><?xml version="1.0" encoding="utf-8"?>
<ds:datastoreItem xmlns:ds="http://schemas.openxmlformats.org/officeDocument/2006/customXml" ds:itemID="{FF37B840-7CA0-44AC-B9C5-0E2CB86D7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8e1822-88ea-407e-a379-4b3eeb4ceb5f"/>
    <ds:schemaRef ds:uri="f6fba6f1-c323-4f5b-98b8-8f8c0bf09b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DCECF-B048-4157-A6F5-CAAD87FA53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Présentation</vt:lpstr>
      <vt:lpstr>Exemple 1</vt:lpstr>
      <vt:lpstr>Exemple 2</vt:lpstr>
      <vt:lpstr>Exemple 3</vt:lpstr>
      <vt:lpstr>Exemple 4</vt:lpstr>
      <vt:lpstr>Exemple 5</vt:lpstr>
      <vt:lpstr>Exemple 6</vt:lpstr>
      <vt:lpstr>Exemple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Véronique Auclair</cp:lastModifiedBy>
  <cp:lastPrinted>2023-02-21T15:11:16Z</cp:lastPrinted>
  <dcterms:created xsi:type="dcterms:W3CDTF">2021-12-06T19:50:00Z</dcterms:created>
  <dcterms:modified xsi:type="dcterms:W3CDTF">2024-08-07T20:36:14Z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0x010100B72E1A0E49FC094E84E50A77DA18B3A9</vt:lpwstr>
  </property>
</Properties>
</file>